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kot\Desktop\"/>
    </mc:Choice>
  </mc:AlternateContent>
  <bookViews>
    <workbookView xWindow="0" yWindow="0" windowWidth="28800" windowHeight="11700"/>
  </bookViews>
  <sheets>
    <sheet name="BUDŽET ZA 2020. GODINU" sheetId="1" r:id="rId1"/>
  </sheets>
  <definedNames>
    <definedName name="_xlnm._FilterDatabase" localSheetId="0" hidden="1">'BUDŽET ZA 2020. GODINU'!$A$48:$P$951</definedName>
    <definedName name="_xlnm.Print_Titles" localSheetId="0">'BUDŽET ZA 2020. GODINU'!$48:$50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H53" i="1"/>
  <c r="I53" i="1"/>
  <c r="J53" i="1"/>
  <c r="K53" i="1"/>
  <c r="L53" i="1"/>
  <c r="M53" i="1"/>
  <c r="N53" i="1"/>
  <c r="O53" i="1"/>
  <c r="P53" i="1"/>
  <c r="R53" i="1"/>
  <c r="X53" i="1"/>
  <c r="Y53" i="1"/>
  <c r="Q55" i="1"/>
  <c r="R55" i="1"/>
  <c r="S55" i="1"/>
  <c r="U55" i="1"/>
  <c r="V55" i="1"/>
  <c r="X55" i="1"/>
  <c r="Q56" i="1"/>
  <c r="R56" i="1"/>
  <c r="T56" i="1"/>
  <c r="U56" i="1"/>
  <c r="W56" i="1"/>
  <c r="X56" i="1"/>
  <c r="Q57" i="1"/>
  <c r="R57" i="1"/>
  <c r="T57" i="1"/>
  <c r="U57" i="1"/>
  <c r="W57" i="1"/>
  <c r="X57" i="1"/>
  <c r="Q58" i="1"/>
  <c r="R58" i="1"/>
  <c r="S58" i="1"/>
  <c r="U58" i="1"/>
  <c r="V58" i="1"/>
  <c r="X58" i="1"/>
  <c r="Q59" i="1"/>
  <c r="R59" i="1"/>
  <c r="T59" i="1"/>
  <c r="U59" i="1"/>
  <c r="W59" i="1"/>
  <c r="X59" i="1"/>
  <c r="Q60" i="1"/>
  <c r="R60" i="1"/>
  <c r="T60" i="1"/>
  <c r="U60" i="1"/>
  <c r="W60" i="1"/>
  <c r="X60" i="1"/>
  <c r="Q61" i="1"/>
  <c r="R61" i="1"/>
  <c r="S61" i="1"/>
  <c r="U61" i="1"/>
  <c r="V61" i="1"/>
  <c r="X61" i="1"/>
  <c r="Q62" i="1"/>
  <c r="R62" i="1"/>
  <c r="S62" i="1"/>
  <c r="U62" i="1"/>
  <c r="V62" i="1"/>
  <c r="X62" i="1"/>
  <c r="Q63" i="1"/>
  <c r="R63" i="1"/>
  <c r="S63" i="1"/>
  <c r="U63" i="1"/>
  <c r="V63" i="1"/>
  <c r="X63" i="1"/>
  <c r="Q64" i="1"/>
  <c r="R64" i="1"/>
  <c r="S64" i="1"/>
  <c r="U64" i="1"/>
  <c r="V64" i="1"/>
  <c r="X64" i="1"/>
  <c r="Q66" i="1"/>
  <c r="R66" i="1"/>
  <c r="S66" i="1"/>
  <c r="U66" i="1"/>
  <c r="V66" i="1"/>
  <c r="X66" i="1"/>
  <c r="Q67" i="1"/>
  <c r="R67" i="1"/>
  <c r="S67" i="1"/>
  <c r="T67" i="1"/>
  <c r="V67" i="1"/>
  <c r="W67" i="1"/>
  <c r="Q68" i="1"/>
  <c r="R68" i="1"/>
  <c r="S68" i="1"/>
  <c r="U68" i="1"/>
  <c r="V68" i="1"/>
  <c r="X68" i="1"/>
  <c r="Q69" i="1"/>
  <c r="R69" i="1"/>
  <c r="S69" i="1"/>
  <c r="T69" i="1"/>
  <c r="U69" i="1"/>
  <c r="V69" i="1"/>
  <c r="W69" i="1"/>
  <c r="X69" i="1"/>
  <c r="G70" i="1"/>
  <c r="H70" i="1"/>
  <c r="I70" i="1"/>
  <c r="I52" i="1" s="1"/>
  <c r="J70" i="1"/>
  <c r="K70" i="1"/>
  <c r="L70" i="1"/>
  <c r="M70" i="1"/>
  <c r="M52" i="1" s="1"/>
  <c r="N70" i="1"/>
  <c r="O70" i="1"/>
  <c r="X70" i="1" s="1"/>
  <c r="P70" i="1"/>
  <c r="Q70" i="1"/>
  <c r="Y70" i="1"/>
  <c r="Q84" i="1"/>
  <c r="R84" i="1"/>
  <c r="S84" i="1"/>
  <c r="T84" i="1"/>
  <c r="U84" i="1"/>
  <c r="V84" i="1"/>
  <c r="W84" i="1"/>
  <c r="W70" i="1" s="1"/>
  <c r="X84" i="1"/>
  <c r="Q85" i="1"/>
  <c r="R85" i="1"/>
  <c r="S85" i="1"/>
  <c r="U85" i="1"/>
  <c r="V85" i="1"/>
  <c r="X85" i="1"/>
  <c r="Q86" i="1"/>
  <c r="R86" i="1"/>
  <c r="S86" i="1"/>
  <c r="U86" i="1"/>
  <c r="V86" i="1"/>
  <c r="X86" i="1"/>
  <c r="Q87" i="1"/>
  <c r="R87" i="1"/>
  <c r="S87" i="1"/>
  <c r="V87" i="1"/>
  <c r="R88" i="1"/>
  <c r="T88" i="1"/>
  <c r="W88" i="1"/>
  <c r="X88" i="1"/>
  <c r="R89" i="1"/>
  <c r="T89" i="1"/>
  <c r="W89" i="1"/>
  <c r="X89" i="1"/>
  <c r="G90" i="1"/>
  <c r="H90" i="1"/>
  <c r="I90" i="1"/>
  <c r="J90" i="1"/>
  <c r="K90" i="1"/>
  <c r="L90" i="1"/>
  <c r="M90" i="1"/>
  <c r="N90" i="1"/>
  <c r="O90" i="1"/>
  <c r="P90" i="1"/>
  <c r="R90" i="1"/>
  <c r="X90" i="1"/>
  <c r="Y90" i="1"/>
  <c r="Q92" i="1"/>
  <c r="R92" i="1"/>
  <c r="S92" i="1"/>
  <c r="T92" i="1"/>
  <c r="U92" i="1"/>
  <c r="U90" i="1" s="1"/>
  <c r="V92" i="1"/>
  <c r="W92" i="1"/>
  <c r="X92" i="1"/>
  <c r="Q94" i="1"/>
  <c r="R94" i="1"/>
  <c r="S94" i="1"/>
  <c r="U94" i="1"/>
  <c r="V94" i="1"/>
  <c r="X94" i="1"/>
  <c r="Q95" i="1"/>
  <c r="R95" i="1"/>
  <c r="T95" i="1"/>
  <c r="T90" i="1" s="1"/>
  <c r="U95" i="1"/>
  <c r="W95" i="1"/>
  <c r="X95" i="1"/>
  <c r="Q96" i="1"/>
  <c r="R96" i="1"/>
  <c r="S96" i="1"/>
  <c r="V96" i="1"/>
  <c r="G97" i="1"/>
  <c r="H97" i="1"/>
  <c r="I97" i="1"/>
  <c r="J97" i="1"/>
  <c r="K97" i="1"/>
  <c r="L97" i="1"/>
  <c r="M97" i="1"/>
  <c r="N97" i="1"/>
  <c r="O97" i="1"/>
  <c r="X97" i="1" s="1"/>
  <c r="P97" i="1"/>
  <c r="Q97" i="1"/>
  <c r="Y97" i="1"/>
  <c r="Q99" i="1"/>
  <c r="R99" i="1"/>
  <c r="T99" i="1"/>
  <c r="U99" i="1"/>
  <c r="W99" i="1"/>
  <c r="W97" i="1" s="1"/>
  <c r="X99" i="1"/>
  <c r="Q100" i="1"/>
  <c r="R100" i="1"/>
  <c r="T100" i="1"/>
  <c r="U100" i="1"/>
  <c r="W100" i="1"/>
  <c r="X100" i="1"/>
  <c r="Q102" i="1"/>
  <c r="R102" i="1"/>
  <c r="S102" i="1"/>
  <c r="S97" i="1" s="1"/>
  <c r="T102" i="1"/>
  <c r="U102" i="1"/>
  <c r="V102" i="1"/>
  <c r="V97" i="1" s="1"/>
  <c r="W102" i="1"/>
  <c r="X102" i="1"/>
  <c r="Q103" i="1"/>
  <c r="T103" i="1"/>
  <c r="U103" i="1"/>
  <c r="W103" i="1"/>
  <c r="X103" i="1"/>
  <c r="G104" i="1"/>
  <c r="H104" i="1"/>
  <c r="I104" i="1"/>
  <c r="J104" i="1"/>
  <c r="K104" i="1"/>
  <c r="L104" i="1"/>
  <c r="M104" i="1"/>
  <c r="N104" i="1"/>
  <c r="O104" i="1"/>
  <c r="X104" i="1" s="1"/>
  <c r="P104" i="1"/>
  <c r="W104" i="1"/>
  <c r="Y104" i="1"/>
  <c r="R106" i="1"/>
  <c r="S106" i="1"/>
  <c r="U106" i="1"/>
  <c r="V106" i="1"/>
  <c r="X106" i="1"/>
  <c r="Q107" i="1"/>
  <c r="S107" i="1"/>
  <c r="U107" i="1"/>
  <c r="V107" i="1"/>
  <c r="X107" i="1"/>
  <c r="R108" i="1"/>
  <c r="S108" i="1"/>
  <c r="U108" i="1"/>
  <c r="V108" i="1"/>
  <c r="X108" i="1"/>
  <c r="Q109" i="1"/>
  <c r="R109" i="1"/>
  <c r="S109" i="1"/>
  <c r="T109" i="1"/>
  <c r="U109" i="1"/>
  <c r="V109" i="1"/>
  <c r="W109" i="1"/>
  <c r="X109" i="1"/>
  <c r="R110" i="1"/>
  <c r="S110" i="1"/>
  <c r="U110" i="1"/>
  <c r="V110" i="1"/>
  <c r="X110" i="1"/>
  <c r="R111" i="1"/>
  <c r="S111" i="1"/>
  <c r="U111" i="1"/>
  <c r="V111" i="1"/>
  <c r="X111" i="1"/>
  <c r="Q112" i="1"/>
  <c r="R112" i="1"/>
  <c r="S112" i="1"/>
  <c r="U112" i="1"/>
  <c r="V112" i="1"/>
  <c r="X112" i="1"/>
  <c r="Q113" i="1"/>
  <c r="R113" i="1"/>
  <c r="S113" i="1"/>
  <c r="T113" i="1"/>
  <c r="U113" i="1"/>
  <c r="V113" i="1"/>
  <c r="W113" i="1"/>
  <c r="X113" i="1"/>
  <c r="G115" i="1"/>
  <c r="H115" i="1"/>
  <c r="L115" i="1"/>
  <c r="P115" i="1"/>
  <c r="I117" i="1"/>
  <c r="I115" i="1" s="1"/>
  <c r="I114" i="1" s="1"/>
  <c r="J117" i="1"/>
  <c r="J115" i="1" s="1"/>
  <c r="K117" i="1"/>
  <c r="K115" i="1" s="1"/>
  <c r="M117" i="1"/>
  <c r="M115" i="1" s="1"/>
  <c r="N117" i="1"/>
  <c r="N115" i="1" s="1"/>
  <c r="O117" i="1"/>
  <c r="P117" i="1"/>
  <c r="R117" i="1"/>
  <c r="R115" i="1" s="1"/>
  <c r="X117" i="1"/>
  <c r="Y117" i="1"/>
  <c r="Q121" i="1"/>
  <c r="R121" i="1"/>
  <c r="S121" i="1"/>
  <c r="U121" i="1"/>
  <c r="V121" i="1"/>
  <c r="X121" i="1"/>
  <c r="Q122" i="1"/>
  <c r="R122" i="1"/>
  <c r="S122" i="1"/>
  <c r="U122" i="1"/>
  <c r="V122" i="1"/>
  <c r="X122" i="1"/>
  <c r="Q123" i="1"/>
  <c r="R123" i="1"/>
  <c r="S123" i="1"/>
  <c r="U123" i="1"/>
  <c r="V123" i="1"/>
  <c r="X123" i="1"/>
  <c r="Q124" i="1"/>
  <c r="R124" i="1"/>
  <c r="S124" i="1"/>
  <c r="U124" i="1"/>
  <c r="V124" i="1"/>
  <c r="X124" i="1"/>
  <c r="Q125" i="1"/>
  <c r="R125" i="1"/>
  <c r="S125" i="1"/>
  <c r="U125" i="1"/>
  <c r="V125" i="1"/>
  <c r="X125" i="1"/>
  <c r="Q126" i="1"/>
  <c r="R126" i="1"/>
  <c r="T126" i="1"/>
  <c r="T117" i="1" s="1"/>
  <c r="T115" i="1" s="1"/>
  <c r="T114" i="1" s="1"/>
  <c r="U126" i="1"/>
  <c r="W126" i="1"/>
  <c r="W117" i="1" s="1"/>
  <c r="W115" i="1" s="1"/>
  <c r="X126" i="1"/>
  <c r="Q127" i="1"/>
  <c r="R127" i="1"/>
  <c r="S127" i="1"/>
  <c r="U127" i="1"/>
  <c r="V127" i="1"/>
  <c r="X127" i="1"/>
  <c r="Q128" i="1"/>
  <c r="R128" i="1"/>
  <c r="S128" i="1"/>
  <c r="U128" i="1"/>
  <c r="V128" i="1"/>
  <c r="X128" i="1"/>
  <c r="Q129" i="1"/>
  <c r="R129" i="1"/>
  <c r="S129" i="1"/>
  <c r="U129" i="1"/>
  <c r="V129" i="1"/>
  <c r="X129" i="1"/>
  <c r="Q130" i="1"/>
  <c r="R130" i="1"/>
  <c r="S130" i="1"/>
  <c r="U130" i="1"/>
  <c r="V130" i="1"/>
  <c r="X130" i="1"/>
  <c r="I131" i="1"/>
  <c r="X131" i="1" s="1"/>
  <c r="J131" i="1"/>
  <c r="K131" i="1"/>
  <c r="M131" i="1"/>
  <c r="N131" i="1"/>
  <c r="O131" i="1"/>
  <c r="P131" i="1"/>
  <c r="T131" i="1"/>
  <c r="W131" i="1"/>
  <c r="Y131" i="1"/>
  <c r="Q134" i="1"/>
  <c r="R134" i="1"/>
  <c r="R131" i="1" s="1"/>
  <c r="S134" i="1"/>
  <c r="U134" i="1"/>
  <c r="V134" i="1"/>
  <c r="X134" i="1"/>
  <c r="Q135" i="1"/>
  <c r="R135" i="1"/>
  <c r="S135" i="1"/>
  <c r="U135" i="1"/>
  <c r="V135" i="1"/>
  <c r="X135" i="1"/>
  <c r="Q136" i="1"/>
  <c r="R136" i="1"/>
  <c r="S136" i="1"/>
  <c r="U136" i="1"/>
  <c r="V136" i="1"/>
  <c r="X136" i="1"/>
  <c r="Q137" i="1"/>
  <c r="R137" i="1"/>
  <c r="S137" i="1"/>
  <c r="U137" i="1"/>
  <c r="V137" i="1"/>
  <c r="X137" i="1"/>
  <c r="Q138" i="1"/>
  <c r="R138" i="1"/>
  <c r="S138" i="1"/>
  <c r="U138" i="1"/>
  <c r="V138" i="1"/>
  <c r="X138" i="1"/>
  <c r="Q139" i="1"/>
  <c r="R139" i="1"/>
  <c r="S139" i="1"/>
  <c r="U139" i="1"/>
  <c r="V139" i="1"/>
  <c r="X139" i="1"/>
  <c r="Q140" i="1"/>
  <c r="R140" i="1"/>
  <c r="S140" i="1"/>
  <c r="U140" i="1"/>
  <c r="V140" i="1"/>
  <c r="X140" i="1"/>
  <c r="Q141" i="1"/>
  <c r="R141" i="1"/>
  <c r="S141" i="1"/>
  <c r="U141" i="1"/>
  <c r="V141" i="1"/>
  <c r="X141" i="1"/>
  <c r="I142" i="1"/>
  <c r="X142" i="1" s="1"/>
  <c r="J142" i="1"/>
  <c r="K142" i="1"/>
  <c r="M142" i="1"/>
  <c r="N142" i="1"/>
  <c r="O142" i="1"/>
  <c r="P142" i="1"/>
  <c r="T142" i="1"/>
  <c r="W142" i="1"/>
  <c r="Y142" i="1"/>
  <c r="Q145" i="1"/>
  <c r="R145" i="1"/>
  <c r="S145" i="1"/>
  <c r="U145" i="1"/>
  <c r="V145" i="1"/>
  <c r="X145" i="1"/>
  <c r="Q146" i="1"/>
  <c r="R146" i="1"/>
  <c r="S146" i="1"/>
  <c r="U146" i="1"/>
  <c r="V146" i="1"/>
  <c r="X146" i="1"/>
  <c r="Q147" i="1"/>
  <c r="R147" i="1"/>
  <c r="S147" i="1"/>
  <c r="U147" i="1"/>
  <c r="V147" i="1"/>
  <c r="X147" i="1"/>
  <c r="Q148" i="1"/>
  <c r="R148" i="1"/>
  <c r="S148" i="1"/>
  <c r="U148" i="1"/>
  <c r="V148" i="1"/>
  <c r="X148" i="1"/>
  <c r="Q149" i="1"/>
  <c r="R149" i="1"/>
  <c r="S149" i="1"/>
  <c r="U149" i="1"/>
  <c r="V149" i="1"/>
  <c r="X149" i="1"/>
  <c r="Q150" i="1"/>
  <c r="R150" i="1"/>
  <c r="S150" i="1"/>
  <c r="U150" i="1"/>
  <c r="V150" i="1"/>
  <c r="X150" i="1"/>
  <c r="Q151" i="1"/>
  <c r="R151" i="1"/>
  <c r="S151" i="1"/>
  <c r="U151" i="1"/>
  <c r="V151" i="1"/>
  <c r="X151" i="1"/>
  <c r="Q152" i="1"/>
  <c r="R152" i="1"/>
  <c r="S152" i="1"/>
  <c r="U152" i="1"/>
  <c r="V152" i="1"/>
  <c r="X152" i="1"/>
  <c r="Q153" i="1"/>
  <c r="R153" i="1"/>
  <c r="S153" i="1"/>
  <c r="U153" i="1"/>
  <c r="V153" i="1"/>
  <c r="X153" i="1"/>
  <c r="Q154" i="1"/>
  <c r="R154" i="1"/>
  <c r="S154" i="1"/>
  <c r="U154" i="1"/>
  <c r="V154" i="1"/>
  <c r="X154" i="1"/>
  <c r="I155" i="1"/>
  <c r="J155" i="1"/>
  <c r="K155" i="1"/>
  <c r="M155" i="1"/>
  <c r="N155" i="1"/>
  <c r="O155" i="1"/>
  <c r="X155" i="1" s="1"/>
  <c r="P155" i="1"/>
  <c r="R155" i="1"/>
  <c r="Y155" i="1"/>
  <c r="Q158" i="1"/>
  <c r="R158" i="1"/>
  <c r="S158" i="1"/>
  <c r="U158" i="1"/>
  <c r="V158" i="1"/>
  <c r="X158" i="1"/>
  <c r="Q159" i="1"/>
  <c r="R159" i="1"/>
  <c r="S159" i="1"/>
  <c r="U159" i="1"/>
  <c r="V159" i="1"/>
  <c r="X159" i="1"/>
  <c r="Q160" i="1"/>
  <c r="R160" i="1"/>
  <c r="S160" i="1"/>
  <c r="U160" i="1"/>
  <c r="V160" i="1"/>
  <c r="X160" i="1"/>
  <c r="Q161" i="1"/>
  <c r="R161" i="1"/>
  <c r="S161" i="1"/>
  <c r="U161" i="1"/>
  <c r="V161" i="1"/>
  <c r="X161" i="1"/>
  <c r="Q162" i="1"/>
  <c r="R162" i="1"/>
  <c r="S162" i="1"/>
  <c r="U162" i="1"/>
  <c r="V162" i="1"/>
  <c r="X162" i="1"/>
  <c r="Q163" i="1"/>
  <c r="R163" i="1"/>
  <c r="S163" i="1"/>
  <c r="U163" i="1"/>
  <c r="V163" i="1"/>
  <c r="X163" i="1"/>
  <c r="Q164" i="1"/>
  <c r="R164" i="1"/>
  <c r="S164" i="1"/>
  <c r="U164" i="1"/>
  <c r="V164" i="1"/>
  <c r="X164" i="1"/>
  <c r="Q165" i="1"/>
  <c r="R165" i="1"/>
  <c r="S165" i="1"/>
  <c r="U165" i="1"/>
  <c r="V165" i="1"/>
  <c r="X165" i="1"/>
  <c r="Q166" i="1"/>
  <c r="R166" i="1"/>
  <c r="T166" i="1"/>
  <c r="T155" i="1" s="1"/>
  <c r="U166" i="1"/>
  <c r="W166" i="1"/>
  <c r="W155" i="1" s="1"/>
  <c r="X166" i="1"/>
  <c r="I167" i="1"/>
  <c r="X167" i="1" s="1"/>
  <c r="J167" i="1"/>
  <c r="K167" i="1"/>
  <c r="M167" i="1"/>
  <c r="N167" i="1"/>
  <c r="O167" i="1"/>
  <c r="P167" i="1"/>
  <c r="V167" i="1"/>
  <c r="Y167" i="1"/>
  <c r="V169" i="1"/>
  <c r="W169" i="1"/>
  <c r="Q170" i="1"/>
  <c r="R170" i="1"/>
  <c r="T170" i="1"/>
  <c r="U170" i="1"/>
  <c r="W170" i="1"/>
  <c r="X170" i="1"/>
  <c r="Q171" i="1"/>
  <c r="R171" i="1"/>
  <c r="T171" i="1"/>
  <c r="U171" i="1"/>
  <c r="W171" i="1"/>
  <c r="X171" i="1"/>
  <c r="Q172" i="1"/>
  <c r="R172" i="1"/>
  <c r="S172" i="1"/>
  <c r="U172" i="1"/>
  <c r="V172" i="1"/>
  <c r="X172" i="1"/>
  <c r="Q173" i="1"/>
  <c r="R173" i="1"/>
  <c r="S173" i="1"/>
  <c r="V173" i="1"/>
  <c r="Q174" i="1"/>
  <c r="R174" i="1"/>
  <c r="T174" i="1"/>
  <c r="U174" i="1"/>
  <c r="W174" i="1"/>
  <c r="X174" i="1"/>
  <c r="Q175" i="1"/>
  <c r="R175" i="1"/>
  <c r="T175" i="1"/>
  <c r="U175" i="1"/>
  <c r="W175" i="1"/>
  <c r="X175" i="1"/>
  <c r="R176" i="1"/>
  <c r="T176" i="1"/>
  <c r="U176" i="1"/>
  <c r="W176" i="1"/>
  <c r="X176" i="1"/>
  <c r="Q177" i="1"/>
  <c r="R177" i="1"/>
  <c r="S177" i="1"/>
  <c r="T177" i="1"/>
  <c r="V177" i="1"/>
  <c r="W177" i="1"/>
  <c r="Q178" i="1"/>
  <c r="R178" i="1"/>
  <c r="S178" i="1"/>
  <c r="V178" i="1"/>
  <c r="Q179" i="1"/>
  <c r="R179" i="1"/>
  <c r="S179" i="1"/>
  <c r="T179" i="1"/>
  <c r="V179" i="1"/>
  <c r="W179" i="1"/>
  <c r="Q180" i="1"/>
  <c r="R180" i="1"/>
  <c r="S180" i="1"/>
  <c r="U180" i="1"/>
  <c r="V180" i="1"/>
  <c r="X180" i="1"/>
  <c r="Q181" i="1"/>
  <c r="R181" i="1"/>
  <c r="S181" i="1"/>
  <c r="T181" i="1"/>
  <c r="V181" i="1"/>
  <c r="W181" i="1"/>
  <c r="G182" i="1"/>
  <c r="H182" i="1"/>
  <c r="I182" i="1"/>
  <c r="J182" i="1"/>
  <c r="K182" i="1"/>
  <c r="L182" i="1"/>
  <c r="M182" i="1"/>
  <c r="N182" i="1"/>
  <c r="O182" i="1"/>
  <c r="X182" i="1" s="1"/>
  <c r="P182" i="1"/>
  <c r="V182" i="1"/>
  <c r="Y182" i="1"/>
  <c r="Q184" i="1"/>
  <c r="R184" i="1"/>
  <c r="R182" i="1" s="1"/>
  <c r="S184" i="1"/>
  <c r="U184" i="1"/>
  <c r="U182" i="1" s="1"/>
  <c r="V184" i="1"/>
  <c r="X184" i="1"/>
  <c r="Q185" i="1"/>
  <c r="R185" i="1"/>
  <c r="S185" i="1"/>
  <c r="T185" i="1"/>
  <c r="T182" i="1" s="1"/>
  <c r="U185" i="1"/>
  <c r="V185" i="1"/>
  <c r="W185" i="1"/>
  <c r="W182" i="1" s="1"/>
  <c r="X185" i="1"/>
  <c r="G186" i="1"/>
  <c r="H186" i="1"/>
  <c r="I186" i="1"/>
  <c r="J186" i="1"/>
  <c r="K186" i="1"/>
  <c r="L186" i="1"/>
  <c r="M186" i="1"/>
  <c r="N186" i="1"/>
  <c r="O186" i="1"/>
  <c r="X186" i="1" s="1"/>
  <c r="P186" i="1"/>
  <c r="T186" i="1"/>
  <c r="W186" i="1"/>
  <c r="Y186" i="1"/>
  <c r="Q188" i="1"/>
  <c r="R188" i="1"/>
  <c r="S188" i="1"/>
  <c r="S186" i="1" s="1"/>
  <c r="U188" i="1"/>
  <c r="V188" i="1"/>
  <c r="X188" i="1"/>
  <c r="Q189" i="1"/>
  <c r="R189" i="1"/>
  <c r="S189" i="1"/>
  <c r="V189" i="1"/>
  <c r="Q190" i="1"/>
  <c r="R190" i="1"/>
  <c r="S190" i="1"/>
  <c r="V190" i="1"/>
  <c r="Q191" i="1"/>
  <c r="R191" i="1"/>
  <c r="S191" i="1"/>
  <c r="U191" i="1"/>
  <c r="V191" i="1"/>
  <c r="X191" i="1"/>
  <c r="Q192" i="1"/>
  <c r="R192" i="1"/>
  <c r="S192" i="1"/>
  <c r="U192" i="1"/>
  <c r="V192" i="1"/>
  <c r="X192" i="1"/>
  <c r="Q193" i="1"/>
  <c r="R193" i="1"/>
  <c r="S193" i="1"/>
  <c r="V193" i="1"/>
  <c r="Q194" i="1"/>
  <c r="R194" i="1"/>
  <c r="S194" i="1"/>
  <c r="U194" i="1"/>
  <c r="V194" i="1"/>
  <c r="X194" i="1"/>
  <c r="Q195" i="1"/>
  <c r="R195" i="1"/>
  <c r="S195" i="1"/>
  <c r="V195" i="1"/>
  <c r="Q196" i="1"/>
  <c r="R196" i="1"/>
  <c r="S196" i="1"/>
  <c r="V196" i="1"/>
  <c r="M197" i="1"/>
  <c r="G198" i="1"/>
  <c r="G197" i="1" s="1"/>
  <c r="H198" i="1"/>
  <c r="H197" i="1" s="1"/>
  <c r="I198" i="1"/>
  <c r="I197" i="1" s="1"/>
  <c r="J198" i="1"/>
  <c r="J197" i="1" s="1"/>
  <c r="K198" i="1"/>
  <c r="K197" i="1" s="1"/>
  <c r="L198" i="1"/>
  <c r="L197" i="1" s="1"/>
  <c r="M198" i="1"/>
  <c r="N198" i="1"/>
  <c r="N197" i="1" s="1"/>
  <c r="O198" i="1"/>
  <c r="O197" i="1" s="1"/>
  <c r="X197" i="1" s="1"/>
  <c r="P198" i="1"/>
  <c r="P197" i="1" s="1"/>
  <c r="X198" i="1"/>
  <c r="Y198" i="1"/>
  <c r="Y197" i="1" s="1"/>
  <c r="Q200" i="1"/>
  <c r="R200" i="1"/>
  <c r="S200" i="1"/>
  <c r="U200" i="1"/>
  <c r="V200" i="1"/>
  <c r="X200" i="1"/>
  <c r="Q201" i="1"/>
  <c r="R201" i="1"/>
  <c r="S201" i="1"/>
  <c r="U201" i="1"/>
  <c r="V201" i="1"/>
  <c r="X201" i="1"/>
  <c r="Q202" i="1"/>
  <c r="R202" i="1"/>
  <c r="S202" i="1"/>
  <c r="T202" i="1"/>
  <c r="V202" i="1"/>
  <c r="W202" i="1"/>
  <c r="X202" i="1"/>
  <c r="Q203" i="1"/>
  <c r="R203" i="1"/>
  <c r="S203" i="1"/>
  <c r="U203" i="1"/>
  <c r="V203" i="1"/>
  <c r="X203" i="1"/>
  <c r="Q204" i="1"/>
  <c r="R204" i="1"/>
  <c r="T204" i="1"/>
  <c r="U204" i="1"/>
  <c r="W204" i="1"/>
  <c r="X204" i="1"/>
  <c r="Q205" i="1"/>
  <c r="R205" i="1"/>
  <c r="S205" i="1"/>
  <c r="U205" i="1"/>
  <c r="V205" i="1"/>
  <c r="X205" i="1"/>
  <c r="Q206" i="1"/>
  <c r="R206" i="1"/>
  <c r="S206" i="1"/>
  <c r="T206" i="1"/>
  <c r="V206" i="1"/>
  <c r="W206" i="1"/>
  <c r="X206" i="1"/>
  <c r="I207" i="1"/>
  <c r="M207" i="1"/>
  <c r="Y207" i="1"/>
  <c r="G208" i="1"/>
  <c r="G207" i="1" s="1"/>
  <c r="H208" i="1"/>
  <c r="H207" i="1" s="1"/>
  <c r="I208" i="1"/>
  <c r="J208" i="1"/>
  <c r="J207" i="1" s="1"/>
  <c r="K208" i="1"/>
  <c r="K207" i="1" s="1"/>
  <c r="L208" i="1"/>
  <c r="L207" i="1" s="1"/>
  <c r="M208" i="1"/>
  <c r="N208" i="1"/>
  <c r="N207" i="1" s="1"/>
  <c r="O208" i="1"/>
  <c r="O207" i="1" s="1"/>
  <c r="P208" i="1"/>
  <c r="P207" i="1" s="1"/>
  <c r="X208" i="1"/>
  <c r="Y208" i="1"/>
  <c r="Q210" i="1"/>
  <c r="R210" i="1"/>
  <c r="R208" i="1" s="1"/>
  <c r="R207" i="1" s="1"/>
  <c r="T210" i="1"/>
  <c r="U210" i="1"/>
  <c r="W210" i="1"/>
  <c r="X210" i="1"/>
  <c r="Q211" i="1"/>
  <c r="R211" i="1"/>
  <c r="T211" i="1"/>
  <c r="U211" i="1"/>
  <c r="W211" i="1"/>
  <c r="X211" i="1"/>
  <c r="Q212" i="1"/>
  <c r="R212" i="1"/>
  <c r="S212" i="1"/>
  <c r="U212" i="1"/>
  <c r="V212" i="1"/>
  <c r="X212" i="1"/>
  <c r="Q213" i="1"/>
  <c r="R213" i="1"/>
  <c r="T213" i="1"/>
  <c r="U213" i="1"/>
  <c r="W213" i="1"/>
  <c r="X213" i="1"/>
  <c r="Q214" i="1"/>
  <c r="R214" i="1"/>
  <c r="T214" i="1"/>
  <c r="U214" i="1"/>
  <c r="W214" i="1"/>
  <c r="X214" i="1"/>
  <c r="Q215" i="1"/>
  <c r="R215" i="1"/>
  <c r="T215" i="1"/>
  <c r="U215" i="1"/>
  <c r="W215" i="1"/>
  <c r="X215" i="1"/>
  <c r="Q216" i="1"/>
  <c r="R216" i="1"/>
  <c r="T216" i="1"/>
  <c r="U216" i="1"/>
  <c r="W216" i="1"/>
  <c r="X216" i="1"/>
  <c r="Q217" i="1"/>
  <c r="R217" i="1"/>
  <c r="S217" i="1"/>
  <c r="T217" i="1"/>
  <c r="V217" i="1"/>
  <c r="W217" i="1"/>
  <c r="Q218" i="1"/>
  <c r="R218" i="1"/>
  <c r="S218" i="1"/>
  <c r="U218" i="1"/>
  <c r="V218" i="1"/>
  <c r="X218" i="1"/>
  <c r="K219" i="1"/>
  <c r="G220" i="1"/>
  <c r="G219" i="1" s="1"/>
  <c r="H220" i="1"/>
  <c r="H219" i="1" s="1"/>
  <c r="I220" i="1"/>
  <c r="I219" i="1" s="1"/>
  <c r="J220" i="1"/>
  <c r="J219" i="1" s="1"/>
  <c r="K220" i="1"/>
  <c r="L220" i="1"/>
  <c r="L219" i="1" s="1"/>
  <c r="M220" i="1"/>
  <c r="M219" i="1" s="1"/>
  <c r="N220" i="1"/>
  <c r="N219" i="1" s="1"/>
  <c r="O220" i="1"/>
  <c r="P220" i="1"/>
  <c r="P219" i="1" s="1"/>
  <c r="R220" i="1"/>
  <c r="R219" i="1" s="1"/>
  <c r="Y220" i="1"/>
  <c r="Y219" i="1" s="1"/>
  <c r="Q222" i="1"/>
  <c r="R222" i="1"/>
  <c r="S222" i="1"/>
  <c r="U222" i="1"/>
  <c r="V222" i="1"/>
  <c r="X222" i="1"/>
  <c r="Q223" i="1"/>
  <c r="R223" i="1"/>
  <c r="S223" i="1"/>
  <c r="U223" i="1"/>
  <c r="V223" i="1"/>
  <c r="X223" i="1"/>
  <c r="Q224" i="1"/>
  <c r="R224" i="1"/>
  <c r="S224" i="1"/>
  <c r="U224" i="1"/>
  <c r="V224" i="1"/>
  <c r="X224" i="1"/>
  <c r="Q225" i="1"/>
  <c r="R225" i="1"/>
  <c r="S225" i="1"/>
  <c r="U225" i="1"/>
  <c r="V225" i="1"/>
  <c r="X225" i="1"/>
  <c r="Q226" i="1"/>
  <c r="R226" i="1"/>
  <c r="S226" i="1"/>
  <c r="U226" i="1"/>
  <c r="V226" i="1"/>
  <c r="X226" i="1"/>
  <c r="Q227" i="1"/>
  <c r="R227" i="1"/>
  <c r="T227" i="1"/>
  <c r="U227" i="1"/>
  <c r="W227" i="1"/>
  <c r="X227" i="1"/>
  <c r="Q228" i="1"/>
  <c r="R228" i="1"/>
  <c r="T228" i="1"/>
  <c r="U228" i="1"/>
  <c r="W228" i="1"/>
  <c r="X228" i="1"/>
  <c r="Q229" i="1"/>
  <c r="R229" i="1"/>
  <c r="T229" i="1"/>
  <c r="U229" i="1"/>
  <c r="W229" i="1"/>
  <c r="X229" i="1"/>
  <c r="Q230" i="1"/>
  <c r="R230" i="1"/>
  <c r="S230" i="1"/>
  <c r="U230" i="1"/>
  <c r="V230" i="1"/>
  <c r="X230" i="1"/>
  <c r="Q231" i="1"/>
  <c r="R231" i="1"/>
  <c r="S231" i="1"/>
  <c r="U231" i="1"/>
  <c r="V231" i="1"/>
  <c r="X231" i="1"/>
  <c r="I232" i="1"/>
  <c r="M232" i="1"/>
  <c r="G233" i="1"/>
  <c r="G232" i="1" s="1"/>
  <c r="H233" i="1"/>
  <c r="H232" i="1" s="1"/>
  <c r="I233" i="1"/>
  <c r="J233" i="1"/>
  <c r="J232" i="1" s="1"/>
  <c r="K233" i="1"/>
  <c r="K232" i="1" s="1"/>
  <c r="L233" i="1"/>
  <c r="L232" i="1" s="1"/>
  <c r="M233" i="1"/>
  <c r="N233" i="1"/>
  <c r="N232" i="1" s="1"/>
  <c r="O233" i="1"/>
  <c r="O232" i="1" s="1"/>
  <c r="P233" i="1"/>
  <c r="P232" i="1" s="1"/>
  <c r="X233" i="1"/>
  <c r="Y233" i="1"/>
  <c r="Y232" i="1" s="1"/>
  <c r="Q235" i="1"/>
  <c r="R235" i="1"/>
  <c r="S235" i="1"/>
  <c r="U235" i="1"/>
  <c r="V235" i="1"/>
  <c r="X235" i="1"/>
  <c r="Q236" i="1"/>
  <c r="R236" i="1"/>
  <c r="S236" i="1"/>
  <c r="U236" i="1"/>
  <c r="V236" i="1"/>
  <c r="X236" i="1"/>
  <c r="Q237" i="1"/>
  <c r="R237" i="1"/>
  <c r="T237" i="1"/>
  <c r="U237" i="1"/>
  <c r="W237" i="1"/>
  <c r="X237" i="1"/>
  <c r="Q238" i="1"/>
  <c r="R238" i="1"/>
  <c r="S238" i="1"/>
  <c r="U238" i="1"/>
  <c r="V238" i="1"/>
  <c r="X238" i="1"/>
  <c r="Q239" i="1"/>
  <c r="R239" i="1"/>
  <c r="T239" i="1"/>
  <c r="U239" i="1"/>
  <c r="W239" i="1"/>
  <c r="X239" i="1"/>
  <c r="Q240" i="1"/>
  <c r="R240" i="1"/>
  <c r="S240" i="1"/>
  <c r="U240" i="1"/>
  <c r="V240" i="1"/>
  <c r="X240" i="1"/>
  <c r="Q241" i="1"/>
  <c r="R241" i="1"/>
  <c r="T241" i="1"/>
  <c r="U241" i="1"/>
  <c r="W241" i="1"/>
  <c r="X241" i="1"/>
  <c r="Q242" i="1"/>
  <c r="R242" i="1"/>
  <c r="S242" i="1"/>
  <c r="V242" i="1"/>
  <c r="X242" i="1"/>
  <c r="Q244" i="1"/>
  <c r="R244" i="1"/>
  <c r="T244" i="1"/>
  <c r="U244" i="1"/>
  <c r="W244" i="1"/>
  <c r="X244" i="1"/>
  <c r="Q245" i="1"/>
  <c r="R245" i="1"/>
  <c r="S245" i="1"/>
  <c r="U245" i="1"/>
  <c r="V245" i="1"/>
  <c r="X245" i="1"/>
  <c r="H246" i="1"/>
  <c r="P246" i="1"/>
  <c r="G247" i="1"/>
  <c r="H247" i="1"/>
  <c r="I247" i="1"/>
  <c r="J247" i="1"/>
  <c r="J246" i="1" s="1"/>
  <c r="K247" i="1"/>
  <c r="L247" i="1"/>
  <c r="M247" i="1"/>
  <c r="N247" i="1"/>
  <c r="N246" i="1" s="1"/>
  <c r="O247" i="1"/>
  <c r="P247" i="1"/>
  <c r="Y247" i="1"/>
  <c r="Q249" i="1"/>
  <c r="R249" i="1"/>
  <c r="S249" i="1"/>
  <c r="S247" i="1" s="1"/>
  <c r="U249" i="1"/>
  <c r="V249" i="1"/>
  <c r="X249" i="1"/>
  <c r="Q250" i="1"/>
  <c r="R250" i="1"/>
  <c r="T250" i="1"/>
  <c r="U250" i="1"/>
  <c r="W250" i="1"/>
  <c r="X250" i="1"/>
  <c r="Q251" i="1"/>
  <c r="R251" i="1"/>
  <c r="T251" i="1"/>
  <c r="U251" i="1"/>
  <c r="W251" i="1"/>
  <c r="X251" i="1"/>
  <c r="Q252" i="1"/>
  <c r="R252" i="1"/>
  <c r="T252" i="1"/>
  <c r="U252" i="1"/>
  <c r="W252" i="1"/>
  <c r="X252" i="1"/>
  <c r="Q253" i="1"/>
  <c r="R253" i="1"/>
  <c r="T253" i="1"/>
  <c r="U253" i="1"/>
  <c r="W253" i="1"/>
  <c r="X253" i="1"/>
  <c r="Q254" i="1"/>
  <c r="R254" i="1"/>
  <c r="S254" i="1"/>
  <c r="T254" i="1"/>
  <c r="V254" i="1"/>
  <c r="W254" i="1"/>
  <c r="X254" i="1"/>
  <c r="Q255" i="1"/>
  <c r="R255" i="1"/>
  <c r="T255" i="1"/>
  <c r="U255" i="1"/>
  <c r="W255" i="1"/>
  <c r="X255" i="1"/>
  <c r="G256" i="1"/>
  <c r="H256" i="1"/>
  <c r="I256" i="1"/>
  <c r="J256" i="1"/>
  <c r="K256" i="1"/>
  <c r="L256" i="1"/>
  <c r="L246" i="1" s="1"/>
  <c r="M256" i="1"/>
  <c r="N256" i="1"/>
  <c r="O256" i="1"/>
  <c r="P256" i="1"/>
  <c r="T256" i="1"/>
  <c r="U256" i="1"/>
  <c r="W256" i="1"/>
  <c r="Y256" i="1"/>
  <c r="Q258" i="1"/>
  <c r="Q256" i="1" s="1"/>
  <c r="R258" i="1"/>
  <c r="R256" i="1" s="1"/>
  <c r="S258" i="1"/>
  <c r="S256" i="1" s="1"/>
  <c r="V258" i="1"/>
  <c r="V256" i="1" s="1"/>
  <c r="G260" i="1"/>
  <c r="H260" i="1"/>
  <c r="I260" i="1"/>
  <c r="J260" i="1"/>
  <c r="K260" i="1"/>
  <c r="L260" i="1"/>
  <c r="M260" i="1"/>
  <c r="N260" i="1"/>
  <c r="O260" i="1"/>
  <c r="P260" i="1"/>
  <c r="R260" i="1"/>
  <c r="X260" i="1"/>
  <c r="Y260" i="1"/>
  <c r="Q262" i="1"/>
  <c r="R262" i="1"/>
  <c r="T262" i="1"/>
  <c r="U262" i="1"/>
  <c r="W262" i="1"/>
  <c r="X262" i="1"/>
  <c r="Q263" i="1"/>
  <c r="R263" i="1"/>
  <c r="S263" i="1"/>
  <c r="U263" i="1"/>
  <c r="V263" i="1"/>
  <c r="X263" i="1"/>
  <c r="Q264" i="1"/>
  <c r="R264" i="1"/>
  <c r="S264" i="1"/>
  <c r="U264" i="1"/>
  <c r="V264" i="1"/>
  <c r="X264" i="1"/>
  <c r="Q265" i="1"/>
  <c r="R265" i="1"/>
  <c r="S265" i="1"/>
  <c r="U265" i="1"/>
  <c r="V265" i="1"/>
  <c r="X265" i="1"/>
  <c r="Q266" i="1"/>
  <c r="R266" i="1"/>
  <c r="S266" i="1"/>
  <c r="U266" i="1"/>
  <c r="V266" i="1"/>
  <c r="X266" i="1"/>
  <c r="Q267" i="1"/>
  <c r="R267" i="1"/>
  <c r="S267" i="1"/>
  <c r="U267" i="1"/>
  <c r="V267" i="1"/>
  <c r="X267" i="1"/>
  <c r="Q268" i="1"/>
  <c r="R268" i="1"/>
  <c r="T268" i="1"/>
  <c r="U268" i="1"/>
  <c r="W268" i="1"/>
  <c r="X268" i="1"/>
  <c r="Q269" i="1"/>
  <c r="R269" i="1"/>
  <c r="S269" i="1"/>
  <c r="U269" i="1"/>
  <c r="V269" i="1"/>
  <c r="X269" i="1"/>
  <c r="Q270" i="1"/>
  <c r="R270" i="1"/>
  <c r="T270" i="1"/>
  <c r="U270" i="1"/>
  <c r="W270" i="1"/>
  <c r="X270" i="1"/>
  <c r="Q271" i="1"/>
  <c r="R271" i="1"/>
  <c r="S271" i="1"/>
  <c r="U271" i="1"/>
  <c r="V271" i="1"/>
  <c r="X271" i="1"/>
  <c r="Q272" i="1"/>
  <c r="R272" i="1"/>
  <c r="T272" i="1"/>
  <c r="U272" i="1"/>
  <c r="W272" i="1"/>
  <c r="X272" i="1"/>
  <c r="Q273" i="1"/>
  <c r="R273" i="1"/>
  <c r="T273" i="1"/>
  <c r="U273" i="1"/>
  <c r="W273" i="1"/>
  <c r="X273" i="1"/>
  <c r="Q274" i="1"/>
  <c r="R274" i="1"/>
  <c r="S274" i="1"/>
  <c r="U274" i="1"/>
  <c r="V274" i="1"/>
  <c r="X274" i="1"/>
  <c r="Q275" i="1"/>
  <c r="R275" i="1"/>
  <c r="S275" i="1"/>
  <c r="U275" i="1"/>
  <c r="V275" i="1"/>
  <c r="X275" i="1"/>
  <c r="G276" i="1"/>
  <c r="H276" i="1"/>
  <c r="I276" i="1"/>
  <c r="I259" i="1" s="1"/>
  <c r="J276" i="1"/>
  <c r="K276" i="1"/>
  <c r="K259" i="1" s="1"/>
  <c r="L276" i="1"/>
  <c r="M276" i="1"/>
  <c r="M259" i="1" s="1"/>
  <c r="N276" i="1"/>
  <c r="O276" i="1"/>
  <c r="X276" i="1" s="1"/>
  <c r="P276" i="1"/>
  <c r="Q276" i="1"/>
  <c r="S276" i="1"/>
  <c r="V276" i="1"/>
  <c r="Y276" i="1"/>
  <c r="Y259" i="1" s="1"/>
  <c r="Q278" i="1"/>
  <c r="R278" i="1"/>
  <c r="R276" i="1" s="1"/>
  <c r="T278" i="1"/>
  <c r="T276" i="1" s="1"/>
  <c r="U278" i="1"/>
  <c r="U276" i="1" s="1"/>
  <c r="W278" i="1"/>
  <c r="W276" i="1" s="1"/>
  <c r="X278" i="1"/>
  <c r="G280" i="1"/>
  <c r="G279" i="1" s="1"/>
  <c r="H280" i="1"/>
  <c r="H279" i="1" s="1"/>
  <c r="I280" i="1"/>
  <c r="I279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P280" i="1"/>
  <c r="P279" i="1" s="1"/>
  <c r="Y280" i="1"/>
  <c r="Y279" i="1" s="1"/>
  <c r="Q282" i="1"/>
  <c r="R282" i="1"/>
  <c r="T282" i="1"/>
  <c r="U282" i="1"/>
  <c r="W282" i="1"/>
  <c r="X282" i="1"/>
  <c r="Q283" i="1"/>
  <c r="R283" i="1"/>
  <c r="S283" i="1"/>
  <c r="U283" i="1"/>
  <c r="V283" i="1"/>
  <c r="X283" i="1"/>
  <c r="Q284" i="1"/>
  <c r="R284" i="1"/>
  <c r="T284" i="1"/>
  <c r="U284" i="1"/>
  <c r="W284" i="1"/>
  <c r="X284" i="1"/>
  <c r="Q285" i="1"/>
  <c r="R285" i="1"/>
  <c r="S285" i="1"/>
  <c r="S280" i="1" s="1"/>
  <c r="S279" i="1" s="1"/>
  <c r="U285" i="1"/>
  <c r="V285" i="1"/>
  <c r="X285" i="1"/>
  <c r="Q286" i="1"/>
  <c r="R286" i="1"/>
  <c r="T286" i="1"/>
  <c r="U286" i="1"/>
  <c r="W286" i="1"/>
  <c r="X286" i="1"/>
  <c r="Q287" i="1"/>
  <c r="R287" i="1"/>
  <c r="T287" i="1"/>
  <c r="U287" i="1"/>
  <c r="W287" i="1"/>
  <c r="X287" i="1"/>
  <c r="Q288" i="1"/>
  <c r="R288" i="1"/>
  <c r="S288" i="1"/>
  <c r="U288" i="1"/>
  <c r="V288" i="1"/>
  <c r="X288" i="1"/>
  <c r="Q289" i="1"/>
  <c r="R289" i="1"/>
  <c r="S289" i="1"/>
  <c r="U289" i="1"/>
  <c r="V289" i="1"/>
  <c r="X289" i="1"/>
  <c r="Q290" i="1"/>
  <c r="R290" i="1"/>
  <c r="T290" i="1"/>
  <c r="U290" i="1"/>
  <c r="W290" i="1"/>
  <c r="X290" i="1"/>
  <c r="J291" i="1"/>
  <c r="N291" i="1"/>
  <c r="G292" i="1"/>
  <c r="G291" i="1" s="1"/>
  <c r="H292" i="1"/>
  <c r="H291" i="1" s="1"/>
  <c r="I292" i="1"/>
  <c r="I291" i="1" s="1"/>
  <c r="J292" i="1"/>
  <c r="K292" i="1"/>
  <c r="K291" i="1" s="1"/>
  <c r="L292" i="1"/>
  <c r="L291" i="1" s="1"/>
  <c r="M292" i="1"/>
  <c r="M291" i="1" s="1"/>
  <c r="N292" i="1"/>
  <c r="O292" i="1"/>
  <c r="P292" i="1"/>
  <c r="P291" i="1" s="1"/>
  <c r="Q292" i="1"/>
  <c r="Q291" i="1" s="1"/>
  <c r="Y292" i="1"/>
  <c r="Y291" i="1" s="1"/>
  <c r="Q294" i="1"/>
  <c r="R294" i="1"/>
  <c r="S294" i="1"/>
  <c r="U294" i="1"/>
  <c r="V294" i="1"/>
  <c r="X294" i="1"/>
  <c r="Q295" i="1"/>
  <c r="R295" i="1"/>
  <c r="S295" i="1"/>
  <c r="T295" i="1"/>
  <c r="U295" i="1"/>
  <c r="V295" i="1"/>
  <c r="W295" i="1"/>
  <c r="W292" i="1" s="1"/>
  <c r="W291" i="1" s="1"/>
  <c r="X295" i="1"/>
  <c r="Q296" i="1"/>
  <c r="R296" i="1"/>
  <c r="T296" i="1"/>
  <c r="U296" i="1"/>
  <c r="W296" i="1"/>
  <c r="X296" i="1"/>
  <c r="Q297" i="1"/>
  <c r="R297" i="1"/>
  <c r="S297" i="1"/>
  <c r="U297" i="1"/>
  <c r="V297" i="1"/>
  <c r="X297" i="1"/>
  <c r="Q298" i="1"/>
  <c r="R298" i="1"/>
  <c r="S298" i="1"/>
  <c r="T298" i="1"/>
  <c r="U298" i="1"/>
  <c r="V298" i="1"/>
  <c r="W298" i="1"/>
  <c r="X298" i="1"/>
  <c r="Q299" i="1"/>
  <c r="R299" i="1"/>
  <c r="S299" i="1"/>
  <c r="T299" i="1"/>
  <c r="U299" i="1"/>
  <c r="V299" i="1"/>
  <c r="W299" i="1"/>
  <c r="X299" i="1"/>
  <c r="Q300" i="1"/>
  <c r="R300" i="1"/>
  <c r="T300" i="1"/>
  <c r="U300" i="1"/>
  <c r="W300" i="1"/>
  <c r="X300" i="1"/>
  <c r="Q301" i="1"/>
  <c r="R301" i="1"/>
  <c r="S301" i="1"/>
  <c r="U301" i="1"/>
  <c r="V301" i="1"/>
  <c r="X301" i="1"/>
  <c r="G303" i="1"/>
  <c r="H303" i="1"/>
  <c r="I303" i="1"/>
  <c r="J303" i="1"/>
  <c r="K303" i="1"/>
  <c r="L303" i="1"/>
  <c r="M303" i="1"/>
  <c r="N303" i="1"/>
  <c r="O303" i="1"/>
  <c r="X303" i="1" s="1"/>
  <c r="P303" i="1"/>
  <c r="Y303" i="1"/>
  <c r="Q305" i="1"/>
  <c r="R305" i="1"/>
  <c r="R303" i="1" s="1"/>
  <c r="T305" i="1"/>
  <c r="U305" i="1"/>
  <c r="W305" i="1"/>
  <c r="X305" i="1"/>
  <c r="Q306" i="1"/>
  <c r="R306" i="1"/>
  <c r="T306" i="1"/>
  <c r="U306" i="1"/>
  <c r="W306" i="1"/>
  <c r="X306" i="1"/>
  <c r="Q307" i="1"/>
  <c r="R307" i="1"/>
  <c r="T307" i="1"/>
  <c r="U307" i="1"/>
  <c r="W307" i="1"/>
  <c r="X307" i="1"/>
  <c r="Q308" i="1"/>
  <c r="R308" i="1"/>
  <c r="S308" i="1"/>
  <c r="U308" i="1"/>
  <c r="V308" i="1"/>
  <c r="X308" i="1"/>
  <c r="Q309" i="1"/>
  <c r="R309" i="1"/>
  <c r="T309" i="1"/>
  <c r="U309" i="1"/>
  <c r="W309" i="1"/>
  <c r="X309" i="1"/>
  <c r="Q310" i="1"/>
  <c r="R310" i="1"/>
  <c r="S310" i="1"/>
  <c r="U310" i="1"/>
  <c r="V310" i="1"/>
  <c r="X310" i="1"/>
  <c r="Q311" i="1"/>
  <c r="R311" i="1"/>
  <c r="T311" i="1"/>
  <c r="U311" i="1"/>
  <c r="W311" i="1"/>
  <c r="X311" i="1"/>
  <c r="Q312" i="1"/>
  <c r="R312" i="1"/>
  <c r="T312" i="1"/>
  <c r="U312" i="1"/>
  <c r="W312" i="1"/>
  <c r="X312" i="1"/>
  <c r="G313" i="1"/>
  <c r="H313" i="1"/>
  <c r="I313" i="1"/>
  <c r="J313" i="1"/>
  <c r="K313" i="1"/>
  <c r="L313" i="1"/>
  <c r="M313" i="1"/>
  <c r="N313" i="1"/>
  <c r="O313" i="1"/>
  <c r="X313" i="1" s="1"/>
  <c r="P313" i="1"/>
  <c r="Y313" i="1"/>
  <c r="Q315" i="1"/>
  <c r="R315" i="1"/>
  <c r="T315" i="1"/>
  <c r="U315" i="1"/>
  <c r="W315" i="1"/>
  <c r="X315" i="1"/>
  <c r="Q316" i="1"/>
  <c r="R316" i="1"/>
  <c r="S316" i="1"/>
  <c r="T316" i="1"/>
  <c r="V316" i="1"/>
  <c r="W316" i="1"/>
  <c r="X316" i="1"/>
  <c r="Q317" i="1"/>
  <c r="R317" i="1"/>
  <c r="T317" i="1"/>
  <c r="U317" i="1"/>
  <c r="W317" i="1"/>
  <c r="X317" i="1"/>
  <c r="Q318" i="1"/>
  <c r="R318" i="1"/>
  <c r="T318" i="1"/>
  <c r="U318" i="1"/>
  <c r="W318" i="1"/>
  <c r="X318" i="1"/>
  <c r="Q319" i="1"/>
  <c r="R319" i="1"/>
  <c r="T319" i="1"/>
  <c r="U319" i="1"/>
  <c r="W319" i="1"/>
  <c r="X319" i="1"/>
  <c r="Q320" i="1"/>
  <c r="R320" i="1"/>
  <c r="S320" i="1"/>
  <c r="U320" i="1"/>
  <c r="V320" i="1"/>
  <c r="X320" i="1"/>
  <c r="Q321" i="1"/>
  <c r="R321" i="1"/>
  <c r="S321" i="1"/>
  <c r="U321" i="1"/>
  <c r="V321" i="1"/>
  <c r="X321" i="1"/>
  <c r="Q322" i="1"/>
  <c r="R322" i="1"/>
  <c r="S322" i="1"/>
  <c r="T322" i="1"/>
  <c r="V322" i="1"/>
  <c r="W322" i="1"/>
  <c r="X322" i="1"/>
  <c r="Q323" i="1"/>
  <c r="R323" i="1"/>
  <c r="T323" i="1"/>
  <c r="U323" i="1"/>
  <c r="W323" i="1"/>
  <c r="X323" i="1"/>
  <c r="Q324" i="1"/>
  <c r="R324" i="1"/>
  <c r="T324" i="1"/>
  <c r="U324" i="1"/>
  <c r="W324" i="1"/>
  <c r="X324" i="1"/>
  <c r="Q325" i="1"/>
  <c r="R325" i="1"/>
  <c r="S325" i="1"/>
  <c r="T325" i="1"/>
  <c r="V325" i="1"/>
  <c r="W325" i="1"/>
  <c r="X325" i="1"/>
  <c r="Q326" i="1"/>
  <c r="R326" i="1"/>
  <c r="T326" i="1"/>
  <c r="U326" i="1"/>
  <c r="W326" i="1"/>
  <c r="X326" i="1"/>
  <c r="R327" i="1"/>
  <c r="S327" i="1"/>
  <c r="T327" i="1"/>
  <c r="V327" i="1"/>
  <c r="X327" i="1"/>
  <c r="Q328" i="1"/>
  <c r="R328" i="1"/>
  <c r="V328" i="1"/>
  <c r="W328" i="1"/>
  <c r="Q329" i="1"/>
  <c r="R329" i="1"/>
  <c r="V329" i="1"/>
  <c r="W329" i="1"/>
  <c r="Q330" i="1"/>
  <c r="R330" i="1"/>
  <c r="V330" i="1"/>
  <c r="W330" i="1"/>
  <c r="Q331" i="1"/>
  <c r="R331" i="1"/>
  <c r="V331" i="1"/>
  <c r="W331" i="1"/>
  <c r="Q332" i="1"/>
  <c r="R332" i="1"/>
  <c r="V332" i="1"/>
  <c r="W332" i="1"/>
  <c r="Q333" i="1"/>
  <c r="R333" i="1"/>
  <c r="V333" i="1"/>
  <c r="W333" i="1"/>
  <c r="Q334" i="1"/>
  <c r="R334" i="1"/>
  <c r="V334" i="1"/>
  <c r="W334" i="1"/>
  <c r="Q335" i="1"/>
  <c r="R335" i="1"/>
  <c r="V335" i="1"/>
  <c r="W335" i="1"/>
  <c r="Q336" i="1"/>
  <c r="R336" i="1"/>
  <c r="S336" i="1"/>
  <c r="U336" i="1"/>
  <c r="V336" i="1"/>
  <c r="X336" i="1"/>
  <c r="Q337" i="1"/>
  <c r="R337" i="1"/>
  <c r="T337" i="1"/>
  <c r="U337" i="1"/>
  <c r="W337" i="1"/>
  <c r="X337" i="1"/>
  <c r="Q338" i="1"/>
  <c r="R338" i="1"/>
  <c r="T338" i="1"/>
  <c r="U338" i="1"/>
  <c r="W338" i="1"/>
  <c r="X338" i="1"/>
  <c r="Q339" i="1"/>
  <c r="R339" i="1"/>
  <c r="S339" i="1"/>
  <c r="U339" i="1"/>
  <c r="V339" i="1"/>
  <c r="X339" i="1"/>
  <c r="Q340" i="1"/>
  <c r="R340" i="1"/>
  <c r="S340" i="1"/>
  <c r="T340" i="1"/>
  <c r="U340" i="1"/>
  <c r="V340" i="1"/>
  <c r="W340" i="1"/>
  <c r="X340" i="1"/>
  <c r="Q341" i="1"/>
  <c r="R341" i="1"/>
  <c r="T341" i="1"/>
  <c r="U341" i="1"/>
  <c r="W341" i="1"/>
  <c r="X341" i="1"/>
  <c r="R343" i="1"/>
  <c r="S343" i="1"/>
  <c r="V343" i="1"/>
  <c r="Q344" i="1"/>
  <c r="R344" i="1"/>
  <c r="S344" i="1"/>
  <c r="V344" i="1"/>
  <c r="Q345" i="1"/>
  <c r="R345" i="1"/>
  <c r="S345" i="1"/>
  <c r="V345" i="1"/>
  <c r="V346" i="1"/>
  <c r="W346" i="1"/>
  <c r="Q347" i="1"/>
  <c r="R347" i="1"/>
  <c r="T347" i="1"/>
  <c r="U347" i="1"/>
  <c r="W347" i="1"/>
  <c r="R348" i="1"/>
  <c r="V348" i="1"/>
  <c r="X348" i="1"/>
  <c r="Q349" i="1"/>
  <c r="R349" i="1"/>
  <c r="S349" i="1"/>
  <c r="U349" i="1"/>
  <c r="V349" i="1"/>
  <c r="X349" i="1"/>
  <c r="Q350" i="1"/>
  <c r="R350" i="1"/>
  <c r="S350" i="1"/>
  <c r="U350" i="1"/>
  <c r="V350" i="1"/>
  <c r="X350" i="1"/>
  <c r="Q351" i="1"/>
  <c r="R351" i="1"/>
  <c r="T351" i="1"/>
  <c r="U351" i="1"/>
  <c r="W351" i="1"/>
  <c r="X351" i="1"/>
  <c r="Q352" i="1"/>
  <c r="R352" i="1"/>
  <c r="T352" i="1"/>
  <c r="U352" i="1"/>
  <c r="W352" i="1"/>
  <c r="X352" i="1"/>
  <c r="Q353" i="1"/>
  <c r="R353" i="1"/>
  <c r="S353" i="1"/>
  <c r="U353" i="1"/>
  <c r="V353" i="1"/>
  <c r="X353" i="1"/>
  <c r="Q354" i="1"/>
  <c r="R354" i="1"/>
  <c r="S354" i="1"/>
  <c r="T354" i="1"/>
  <c r="V354" i="1"/>
  <c r="W354" i="1"/>
  <c r="Q355" i="1"/>
  <c r="R355" i="1"/>
  <c r="S355" i="1"/>
  <c r="T355" i="1"/>
  <c r="U355" i="1"/>
  <c r="V355" i="1"/>
  <c r="W355" i="1"/>
  <c r="X355" i="1"/>
  <c r="G356" i="1"/>
  <c r="H356" i="1"/>
  <c r="I356" i="1"/>
  <c r="J356" i="1"/>
  <c r="K356" i="1"/>
  <c r="L356" i="1"/>
  <c r="M356" i="1"/>
  <c r="N356" i="1"/>
  <c r="O356" i="1"/>
  <c r="X356" i="1" s="1"/>
  <c r="P356" i="1"/>
  <c r="Y356" i="1"/>
  <c r="Q358" i="1"/>
  <c r="R358" i="1"/>
  <c r="S358" i="1"/>
  <c r="S356" i="1" s="1"/>
  <c r="U358" i="1"/>
  <c r="V358" i="1"/>
  <c r="X358" i="1"/>
  <c r="Q359" i="1"/>
  <c r="R359" i="1"/>
  <c r="S359" i="1"/>
  <c r="T359" i="1"/>
  <c r="V359" i="1"/>
  <c r="W359" i="1"/>
  <c r="Q360" i="1"/>
  <c r="R360" i="1"/>
  <c r="S360" i="1"/>
  <c r="T360" i="1"/>
  <c r="V360" i="1"/>
  <c r="W360" i="1"/>
  <c r="Q361" i="1"/>
  <c r="R361" i="1"/>
  <c r="S361" i="1"/>
  <c r="T361" i="1"/>
  <c r="V361" i="1"/>
  <c r="W361" i="1"/>
  <c r="Q363" i="1"/>
  <c r="R363" i="1"/>
  <c r="T363" i="1"/>
  <c r="U363" i="1"/>
  <c r="W363" i="1"/>
  <c r="X363" i="1"/>
  <c r="Q364" i="1"/>
  <c r="R364" i="1"/>
  <c r="T364" i="1"/>
  <c r="U364" i="1"/>
  <c r="W364" i="1"/>
  <c r="X364" i="1"/>
  <c r="Q365" i="1"/>
  <c r="R365" i="1"/>
  <c r="S365" i="1"/>
  <c r="U365" i="1"/>
  <c r="V365" i="1"/>
  <c r="X365" i="1"/>
  <c r="Q366" i="1"/>
  <c r="R366" i="1"/>
  <c r="S366" i="1"/>
  <c r="T366" i="1"/>
  <c r="V366" i="1"/>
  <c r="W366" i="1"/>
  <c r="Q367" i="1"/>
  <c r="R367" i="1"/>
  <c r="S367" i="1"/>
  <c r="T367" i="1"/>
  <c r="U367" i="1"/>
  <c r="V367" i="1"/>
  <c r="W367" i="1"/>
  <c r="X367" i="1"/>
  <c r="Q368" i="1"/>
  <c r="R368" i="1"/>
  <c r="S368" i="1"/>
  <c r="T368" i="1"/>
  <c r="V368" i="1"/>
  <c r="W368" i="1"/>
  <c r="Q369" i="1"/>
  <c r="R369" i="1"/>
  <c r="S369" i="1"/>
  <c r="T369" i="1"/>
  <c r="V369" i="1"/>
  <c r="W369" i="1"/>
  <c r="G370" i="1"/>
  <c r="H370" i="1"/>
  <c r="I370" i="1"/>
  <c r="J370" i="1"/>
  <c r="K370" i="1"/>
  <c r="L370" i="1"/>
  <c r="M370" i="1"/>
  <c r="N370" i="1"/>
  <c r="O370" i="1"/>
  <c r="X370" i="1" s="1"/>
  <c r="P370" i="1"/>
  <c r="Y370" i="1"/>
  <c r="Q372" i="1"/>
  <c r="R372" i="1"/>
  <c r="R370" i="1" s="1"/>
  <c r="T372" i="1"/>
  <c r="U372" i="1"/>
  <c r="W372" i="1"/>
  <c r="X372" i="1"/>
  <c r="Q373" i="1"/>
  <c r="R373" i="1"/>
  <c r="T373" i="1"/>
  <c r="U373" i="1"/>
  <c r="W373" i="1"/>
  <c r="X373" i="1"/>
  <c r="Q374" i="1"/>
  <c r="R374" i="1"/>
  <c r="S374" i="1"/>
  <c r="S370" i="1" s="1"/>
  <c r="U374" i="1"/>
  <c r="V374" i="1"/>
  <c r="V370" i="1" s="1"/>
  <c r="X374" i="1"/>
  <c r="Q375" i="1"/>
  <c r="R375" i="1"/>
  <c r="T375" i="1"/>
  <c r="U375" i="1"/>
  <c r="W375" i="1"/>
  <c r="X375" i="1"/>
  <c r="G376" i="1"/>
  <c r="H376" i="1"/>
  <c r="I376" i="1"/>
  <c r="J376" i="1"/>
  <c r="K376" i="1"/>
  <c r="L376" i="1"/>
  <c r="M376" i="1"/>
  <c r="N376" i="1"/>
  <c r="O376" i="1"/>
  <c r="X376" i="1" s="1"/>
  <c r="P376" i="1"/>
  <c r="S376" i="1"/>
  <c r="Y376" i="1"/>
  <c r="Q378" i="1"/>
  <c r="Q376" i="1" s="1"/>
  <c r="R378" i="1"/>
  <c r="T378" i="1"/>
  <c r="U378" i="1"/>
  <c r="U376" i="1" s="1"/>
  <c r="W378" i="1"/>
  <c r="W376" i="1" s="1"/>
  <c r="X378" i="1"/>
  <c r="Q379" i="1"/>
  <c r="R379" i="1"/>
  <c r="S379" i="1"/>
  <c r="T379" i="1"/>
  <c r="U379" i="1"/>
  <c r="V379" i="1"/>
  <c r="V376" i="1" s="1"/>
  <c r="W379" i="1"/>
  <c r="X379" i="1"/>
  <c r="G381" i="1"/>
  <c r="H381" i="1"/>
  <c r="I381" i="1"/>
  <c r="J381" i="1"/>
  <c r="K381" i="1"/>
  <c r="L381" i="1"/>
  <c r="M381" i="1"/>
  <c r="N381" i="1"/>
  <c r="O381" i="1"/>
  <c r="P381" i="1"/>
  <c r="S381" i="1"/>
  <c r="Y381" i="1"/>
  <c r="Q383" i="1"/>
  <c r="Q381" i="1" s="1"/>
  <c r="R383" i="1"/>
  <c r="T383" i="1"/>
  <c r="U383" i="1"/>
  <c r="W383" i="1"/>
  <c r="W381" i="1" s="1"/>
  <c r="X383" i="1"/>
  <c r="Q384" i="1"/>
  <c r="R384" i="1"/>
  <c r="T384" i="1"/>
  <c r="U384" i="1"/>
  <c r="W384" i="1"/>
  <c r="X384" i="1"/>
  <c r="Q385" i="1"/>
  <c r="R385" i="1"/>
  <c r="T385" i="1"/>
  <c r="U385" i="1"/>
  <c r="W385" i="1"/>
  <c r="X385" i="1"/>
  <c r="Q386" i="1"/>
  <c r="R386" i="1"/>
  <c r="S386" i="1"/>
  <c r="U386" i="1"/>
  <c r="V386" i="1"/>
  <c r="X386" i="1"/>
  <c r="Q387" i="1"/>
  <c r="R387" i="1"/>
  <c r="S387" i="1"/>
  <c r="U387" i="1"/>
  <c r="V387" i="1"/>
  <c r="X387" i="1"/>
  <c r="Q388" i="1"/>
  <c r="R388" i="1"/>
  <c r="S388" i="1"/>
  <c r="U388" i="1"/>
  <c r="V388" i="1"/>
  <c r="X388" i="1"/>
  <c r="Q389" i="1"/>
  <c r="R389" i="1"/>
  <c r="S389" i="1"/>
  <c r="U389" i="1"/>
  <c r="V389" i="1"/>
  <c r="X389" i="1"/>
  <c r="Q390" i="1"/>
  <c r="R390" i="1"/>
  <c r="T390" i="1"/>
  <c r="U390" i="1"/>
  <c r="W390" i="1"/>
  <c r="X390" i="1"/>
  <c r="G391" i="1"/>
  <c r="H391" i="1"/>
  <c r="I391" i="1"/>
  <c r="J391" i="1"/>
  <c r="K391" i="1"/>
  <c r="L391" i="1"/>
  <c r="M391" i="1"/>
  <c r="N391" i="1"/>
  <c r="O391" i="1"/>
  <c r="P391" i="1"/>
  <c r="X391" i="1"/>
  <c r="Y391" i="1"/>
  <c r="Q393" i="1"/>
  <c r="R393" i="1"/>
  <c r="S393" i="1"/>
  <c r="U393" i="1"/>
  <c r="V393" i="1"/>
  <c r="X393" i="1"/>
  <c r="Q394" i="1"/>
  <c r="R394" i="1"/>
  <c r="S394" i="1"/>
  <c r="U394" i="1"/>
  <c r="V394" i="1"/>
  <c r="X394" i="1"/>
  <c r="Q395" i="1"/>
  <c r="R395" i="1"/>
  <c r="T395" i="1"/>
  <c r="U395" i="1"/>
  <c r="W395" i="1"/>
  <c r="X395" i="1"/>
  <c r="Q396" i="1"/>
  <c r="R396" i="1"/>
  <c r="T396" i="1"/>
  <c r="U396" i="1"/>
  <c r="W396" i="1"/>
  <c r="X396" i="1"/>
  <c r="Q397" i="1"/>
  <c r="R397" i="1"/>
  <c r="S397" i="1"/>
  <c r="U397" i="1"/>
  <c r="V397" i="1"/>
  <c r="X397" i="1"/>
  <c r="Q398" i="1"/>
  <c r="R398" i="1"/>
  <c r="S398" i="1"/>
  <c r="U398" i="1"/>
  <c r="V398" i="1"/>
  <c r="X398" i="1"/>
  <c r="Q400" i="1"/>
  <c r="R400" i="1"/>
  <c r="T400" i="1"/>
  <c r="U400" i="1"/>
  <c r="W400" i="1"/>
  <c r="X400" i="1"/>
  <c r="Q401" i="1"/>
  <c r="R401" i="1"/>
  <c r="S401" i="1"/>
  <c r="U401" i="1"/>
  <c r="V401" i="1"/>
  <c r="X401" i="1"/>
  <c r="Q402" i="1"/>
  <c r="R402" i="1"/>
  <c r="S402" i="1"/>
  <c r="U402" i="1"/>
  <c r="V402" i="1"/>
  <c r="X402" i="1"/>
  <c r="Q403" i="1"/>
  <c r="R403" i="1"/>
  <c r="S403" i="1"/>
  <c r="U403" i="1"/>
  <c r="V403" i="1"/>
  <c r="X403" i="1"/>
  <c r="Q404" i="1"/>
  <c r="S404" i="1"/>
  <c r="U404" i="1"/>
  <c r="V404" i="1"/>
  <c r="X404" i="1"/>
  <c r="Q405" i="1"/>
  <c r="R405" i="1"/>
  <c r="T405" i="1"/>
  <c r="U405" i="1"/>
  <c r="W405" i="1"/>
  <c r="X405" i="1"/>
  <c r="Q406" i="1"/>
  <c r="R406" i="1"/>
  <c r="T406" i="1"/>
  <c r="U406" i="1"/>
  <c r="W406" i="1"/>
  <c r="X406" i="1"/>
  <c r="Q407" i="1"/>
  <c r="R407" i="1"/>
  <c r="T407" i="1"/>
  <c r="U407" i="1"/>
  <c r="W407" i="1"/>
  <c r="X407" i="1"/>
  <c r="Q413" i="1"/>
  <c r="R413" i="1"/>
  <c r="S413" i="1"/>
  <c r="U413" i="1"/>
  <c r="V413" i="1"/>
  <c r="X413" i="1"/>
  <c r="G414" i="1"/>
  <c r="H414" i="1"/>
  <c r="I414" i="1"/>
  <c r="J414" i="1"/>
  <c r="K414" i="1"/>
  <c r="L414" i="1"/>
  <c r="M414" i="1"/>
  <c r="N414" i="1"/>
  <c r="O414" i="1"/>
  <c r="X414" i="1" s="1"/>
  <c r="P414" i="1"/>
  <c r="R414" i="1"/>
  <c r="Y414" i="1"/>
  <c r="Q416" i="1"/>
  <c r="R416" i="1"/>
  <c r="S416" i="1"/>
  <c r="T416" i="1"/>
  <c r="U416" i="1"/>
  <c r="V416" i="1"/>
  <c r="W416" i="1"/>
  <c r="X416" i="1"/>
  <c r="Q417" i="1"/>
  <c r="R417" i="1"/>
  <c r="S417" i="1"/>
  <c r="T417" i="1"/>
  <c r="V417" i="1"/>
  <c r="W417" i="1"/>
  <c r="Q418" i="1"/>
  <c r="R418" i="1"/>
  <c r="S418" i="1"/>
  <c r="T418" i="1"/>
  <c r="U418" i="1"/>
  <c r="V418" i="1"/>
  <c r="W418" i="1"/>
  <c r="X418" i="1"/>
  <c r="Q419" i="1"/>
  <c r="R419" i="1"/>
  <c r="S419" i="1"/>
  <c r="T419" i="1"/>
  <c r="U419" i="1"/>
  <c r="V419" i="1"/>
  <c r="W419" i="1"/>
  <c r="X419" i="1"/>
  <c r="Q420" i="1"/>
  <c r="R420" i="1"/>
  <c r="T420" i="1"/>
  <c r="U420" i="1"/>
  <c r="W420" i="1"/>
  <c r="X420" i="1"/>
  <c r="Q421" i="1"/>
  <c r="R421" i="1"/>
  <c r="S421" i="1"/>
  <c r="T421" i="1"/>
  <c r="U421" i="1"/>
  <c r="V421" i="1"/>
  <c r="W421" i="1"/>
  <c r="X421" i="1"/>
  <c r="G422" i="1"/>
  <c r="H422" i="1"/>
  <c r="I422" i="1"/>
  <c r="J422" i="1"/>
  <c r="K422" i="1"/>
  <c r="L422" i="1"/>
  <c r="M422" i="1"/>
  <c r="N422" i="1"/>
  <c r="O422" i="1"/>
  <c r="X422" i="1" s="1"/>
  <c r="P422" i="1"/>
  <c r="S422" i="1"/>
  <c r="Y422" i="1"/>
  <c r="Q424" i="1"/>
  <c r="Q422" i="1" s="1"/>
  <c r="R424" i="1"/>
  <c r="S424" i="1"/>
  <c r="U424" i="1"/>
  <c r="V424" i="1"/>
  <c r="X424" i="1"/>
  <c r="Q425" i="1"/>
  <c r="R425" i="1"/>
  <c r="S425" i="1"/>
  <c r="U425" i="1"/>
  <c r="V425" i="1"/>
  <c r="X425" i="1"/>
  <c r="Q426" i="1"/>
  <c r="R426" i="1"/>
  <c r="S426" i="1"/>
  <c r="U426" i="1"/>
  <c r="V426" i="1"/>
  <c r="X426" i="1"/>
  <c r="Q427" i="1"/>
  <c r="R427" i="1"/>
  <c r="S427" i="1"/>
  <c r="U427" i="1"/>
  <c r="V427" i="1"/>
  <c r="X427" i="1"/>
  <c r="Q428" i="1"/>
  <c r="R428" i="1"/>
  <c r="T428" i="1"/>
  <c r="T422" i="1" s="1"/>
  <c r="U428" i="1"/>
  <c r="W428" i="1"/>
  <c r="W422" i="1" s="1"/>
  <c r="X428" i="1"/>
  <c r="Q429" i="1"/>
  <c r="R429" i="1"/>
  <c r="S429" i="1"/>
  <c r="U429" i="1"/>
  <c r="V429" i="1"/>
  <c r="X429" i="1"/>
  <c r="G430" i="1"/>
  <c r="H430" i="1"/>
  <c r="I430" i="1"/>
  <c r="J430" i="1"/>
  <c r="K430" i="1"/>
  <c r="L430" i="1"/>
  <c r="M430" i="1"/>
  <c r="N430" i="1"/>
  <c r="O430" i="1"/>
  <c r="P430" i="1"/>
  <c r="X430" i="1"/>
  <c r="Y430" i="1"/>
  <c r="Q432" i="1"/>
  <c r="R432" i="1"/>
  <c r="R430" i="1" s="1"/>
  <c r="S432" i="1"/>
  <c r="T432" i="1"/>
  <c r="U432" i="1"/>
  <c r="V432" i="1"/>
  <c r="W432" i="1"/>
  <c r="X432" i="1"/>
  <c r="Q433" i="1"/>
  <c r="R433" i="1"/>
  <c r="S433" i="1"/>
  <c r="T433" i="1"/>
  <c r="V433" i="1"/>
  <c r="W433" i="1"/>
  <c r="Q434" i="1"/>
  <c r="R434" i="1"/>
  <c r="S434" i="1"/>
  <c r="T434" i="1"/>
  <c r="V434" i="1"/>
  <c r="W434" i="1"/>
  <c r="Q435" i="1"/>
  <c r="R435" i="1"/>
  <c r="S435" i="1"/>
  <c r="T435" i="1"/>
  <c r="U435" i="1"/>
  <c r="V435" i="1"/>
  <c r="W435" i="1"/>
  <c r="X435" i="1"/>
  <c r="Q436" i="1"/>
  <c r="R436" i="1"/>
  <c r="T436" i="1"/>
  <c r="T430" i="1" s="1"/>
  <c r="U436" i="1"/>
  <c r="W436" i="1"/>
  <c r="X436" i="1"/>
  <c r="Q437" i="1"/>
  <c r="R437" i="1"/>
  <c r="S437" i="1"/>
  <c r="U437" i="1"/>
  <c r="V437" i="1"/>
  <c r="X437" i="1"/>
  <c r="Q438" i="1"/>
  <c r="S438" i="1"/>
  <c r="U438" i="1"/>
  <c r="V438" i="1"/>
  <c r="X438" i="1"/>
  <c r="G439" i="1"/>
  <c r="H439" i="1"/>
  <c r="I439" i="1"/>
  <c r="J439" i="1"/>
  <c r="K439" i="1"/>
  <c r="L439" i="1"/>
  <c r="M439" i="1"/>
  <c r="N439" i="1"/>
  <c r="O439" i="1"/>
  <c r="P439" i="1"/>
  <c r="U439" i="1"/>
  <c r="Y439" i="1"/>
  <c r="Q441" i="1"/>
  <c r="R441" i="1"/>
  <c r="S441" i="1"/>
  <c r="T441" i="1"/>
  <c r="Q442" i="1"/>
  <c r="R442" i="1"/>
  <c r="S442" i="1"/>
  <c r="T442" i="1"/>
  <c r="Q443" i="1"/>
  <c r="R443" i="1"/>
  <c r="S443" i="1"/>
  <c r="T443" i="1"/>
  <c r="Q444" i="1"/>
  <c r="R444" i="1"/>
  <c r="S444" i="1"/>
  <c r="T444" i="1"/>
  <c r="Q445" i="1"/>
  <c r="R445" i="1"/>
  <c r="S445" i="1"/>
  <c r="T445" i="1"/>
  <c r="Q446" i="1"/>
  <c r="R446" i="1"/>
  <c r="S446" i="1"/>
  <c r="T446" i="1"/>
  <c r="Q447" i="1"/>
  <c r="R447" i="1"/>
  <c r="S447" i="1"/>
  <c r="U447" i="1"/>
  <c r="G448" i="1"/>
  <c r="H448" i="1"/>
  <c r="I448" i="1"/>
  <c r="J448" i="1"/>
  <c r="K448" i="1"/>
  <c r="L448" i="1"/>
  <c r="M448" i="1"/>
  <c r="N448" i="1"/>
  <c r="O448" i="1"/>
  <c r="P448" i="1"/>
  <c r="X448" i="1"/>
  <c r="Y448" i="1"/>
  <c r="Q450" i="1"/>
  <c r="R450" i="1"/>
  <c r="T450" i="1"/>
  <c r="U450" i="1"/>
  <c r="W450" i="1"/>
  <c r="X450" i="1"/>
  <c r="Q451" i="1"/>
  <c r="R451" i="1"/>
  <c r="S451" i="1"/>
  <c r="U451" i="1"/>
  <c r="V451" i="1"/>
  <c r="X451" i="1"/>
  <c r="Q452" i="1"/>
  <c r="R452" i="1"/>
  <c r="S452" i="1"/>
  <c r="U452" i="1"/>
  <c r="V452" i="1"/>
  <c r="X452" i="1"/>
  <c r="Q453" i="1"/>
  <c r="R453" i="1"/>
  <c r="S453" i="1"/>
  <c r="U453" i="1"/>
  <c r="V453" i="1"/>
  <c r="X453" i="1"/>
  <c r="Q454" i="1"/>
  <c r="R454" i="1"/>
  <c r="S454" i="1"/>
  <c r="U454" i="1"/>
  <c r="V454" i="1"/>
  <c r="X454" i="1"/>
  <c r="Q455" i="1"/>
  <c r="R455" i="1"/>
  <c r="S455" i="1"/>
  <c r="V455" i="1"/>
  <c r="Q456" i="1"/>
  <c r="R456" i="1"/>
  <c r="T456" i="1"/>
  <c r="U456" i="1"/>
  <c r="W456" i="1"/>
  <c r="X456" i="1"/>
  <c r="Q460" i="1"/>
  <c r="S460" i="1"/>
  <c r="V460" i="1"/>
  <c r="Q461" i="1"/>
  <c r="R461" i="1"/>
  <c r="S461" i="1"/>
  <c r="T461" i="1"/>
  <c r="V461" i="1"/>
  <c r="W461" i="1"/>
  <c r="Q462" i="1"/>
  <c r="R462" i="1"/>
  <c r="S462" i="1"/>
  <c r="U462" i="1"/>
  <c r="V462" i="1"/>
  <c r="X462" i="1"/>
  <c r="Q463" i="1"/>
  <c r="R463" i="1"/>
  <c r="T463" i="1"/>
  <c r="U463" i="1"/>
  <c r="W463" i="1"/>
  <c r="X463" i="1"/>
  <c r="Q464" i="1"/>
  <c r="R464" i="1"/>
  <c r="T464" i="1"/>
  <c r="U464" i="1"/>
  <c r="W464" i="1"/>
  <c r="X464" i="1"/>
  <c r="Q465" i="1"/>
  <c r="R465" i="1"/>
  <c r="T465" i="1"/>
  <c r="U465" i="1"/>
  <c r="W465" i="1"/>
  <c r="X465" i="1"/>
  <c r="Q466" i="1"/>
  <c r="R466" i="1"/>
  <c r="T466" i="1"/>
  <c r="U466" i="1"/>
  <c r="W466" i="1"/>
  <c r="X466" i="1"/>
  <c r="Q467" i="1"/>
  <c r="R467" i="1"/>
  <c r="T467" i="1"/>
  <c r="U467" i="1"/>
  <c r="W467" i="1"/>
  <c r="X467" i="1"/>
  <c r="G468" i="1"/>
  <c r="H468" i="1"/>
  <c r="I468" i="1"/>
  <c r="J468" i="1"/>
  <c r="K468" i="1"/>
  <c r="L468" i="1"/>
  <c r="M468" i="1"/>
  <c r="N468" i="1"/>
  <c r="O468" i="1"/>
  <c r="P468" i="1"/>
  <c r="Y468" i="1"/>
  <c r="Q470" i="1"/>
  <c r="S470" i="1"/>
  <c r="U470" i="1"/>
  <c r="V470" i="1"/>
  <c r="X470" i="1"/>
  <c r="Q471" i="1"/>
  <c r="R471" i="1"/>
  <c r="T471" i="1"/>
  <c r="U471" i="1"/>
  <c r="W471" i="1"/>
  <c r="X471" i="1"/>
  <c r="Q472" i="1"/>
  <c r="S472" i="1"/>
  <c r="U472" i="1"/>
  <c r="V472" i="1"/>
  <c r="X472" i="1"/>
  <c r="Q474" i="1"/>
  <c r="R474" i="1"/>
  <c r="S474" i="1"/>
  <c r="U474" i="1"/>
  <c r="V474" i="1"/>
  <c r="X474" i="1"/>
  <c r="Q475" i="1"/>
  <c r="R475" i="1"/>
  <c r="T475" i="1"/>
  <c r="U475" i="1"/>
  <c r="V475" i="1"/>
  <c r="X475" i="1"/>
  <c r="Q476" i="1"/>
  <c r="R476" i="1"/>
  <c r="T476" i="1"/>
  <c r="U476" i="1"/>
  <c r="W476" i="1"/>
  <c r="X476" i="1"/>
  <c r="Q477" i="1"/>
  <c r="S477" i="1"/>
  <c r="T477" i="1"/>
  <c r="U477" i="1"/>
  <c r="V477" i="1"/>
  <c r="W477" i="1"/>
  <c r="X477" i="1"/>
  <c r="Q478" i="1"/>
  <c r="S478" i="1"/>
  <c r="U478" i="1"/>
  <c r="V478" i="1"/>
  <c r="X478" i="1"/>
  <c r="Q479" i="1"/>
  <c r="R479" i="1"/>
  <c r="S479" i="1"/>
  <c r="T479" i="1"/>
  <c r="V479" i="1"/>
  <c r="W479" i="1"/>
  <c r="Q482" i="1"/>
  <c r="R482" i="1"/>
  <c r="S482" i="1"/>
  <c r="V482" i="1"/>
  <c r="Q483" i="1"/>
  <c r="R483" i="1"/>
  <c r="S483" i="1"/>
  <c r="V483" i="1"/>
  <c r="Q484" i="1"/>
  <c r="R484" i="1"/>
  <c r="S484" i="1"/>
  <c r="V484" i="1"/>
  <c r="Q485" i="1"/>
  <c r="R485" i="1"/>
  <c r="T485" i="1"/>
  <c r="U485" i="1"/>
  <c r="W485" i="1"/>
  <c r="X485" i="1"/>
  <c r="Q486" i="1"/>
  <c r="R486" i="1"/>
  <c r="S486" i="1"/>
  <c r="V486" i="1"/>
  <c r="Q487" i="1"/>
  <c r="R487" i="1"/>
  <c r="S487" i="1"/>
  <c r="V487" i="1"/>
  <c r="Q488" i="1"/>
  <c r="R488" i="1"/>
  <c r="S488" i="1"/>
  <c r="V488" i="1"/>
  <c r="S489" i="1"/>
  <c r="T489" i="1"/>
  <c r="S490" i="1"/>
  <c r="G491" i="1"/>
  <c r="H491" i="1"/>
  <c r="I491" i="1"/>
  <c r="J491" i="1"/>
  <c r="K491" i="1"/>
  <c r="L491" i="1"/>
  <c r="M491" i="1"/>
  <c r="N491" i="1"/>
  <c r="O491" i="1"/>
  <c r="X491" i="1" s="1"/>
  <c r="P491" i="1"/>
  <c r="R491" i="1"/>
  <c r="Y491" i="1"/>
  <c r="Q493" i="1"/>
  <c r="R493" i="1"/>
  <c r="S493" i="1"/>
  <c r="U493" i="1"/>
  <c r="V493" i="1"/>
  <c r="X493" i="1"/>
  <c r="Q494" i="1"/>
  <c r="R494" i="1"/>
  <c r="S494" i="1"/>
  <c r="U494" i="1"/>
  <c r="V494" i="1"/>
  <c r="X494" i="1"/>
  <c r="Q495" i="1"/>
  <c r="R495" i="1"/>
  <c r="S495" i="1"/>
  <c r="T495" i="1"/>
  <c r="U495" i="1"/>
  <c r="V495" i="1"/>
  <c r="W495" i="1"/>
  <c r="X495" i="1"/>
  <c r="Q496" i="1"/>
  <c r="R496" i="1"/>
  <c r="S496" i="1"/>
  <c r="U496" i="1"/>
  <c r="V496" i="1"/>
  <c r="X496" i="1"/>
  <c r="Q497" i="1"/>
  <c r="R497" i="1"/>
  <c r="T497" i="1"/>
  <c r="U497" i="1"/>
  <c r="W497" i="1"/>
  <c r="X497" i="1"/>
  <c r="Q498" i="1"/>
  <c r="R498" i="1"/>
  <c r="T498" i="1"/>
  <c r="U498" i="1"/>
  <c r="W498" i="1"/>
  <c r="X498" i="1"/>
  <c r="Q499" i="1"/>
  <c r="R499" i="1"/>
  <c r="S499" i="1"/>
  <c r="T499" i="1"/>
  <c r="U499" i="1"/>
  <c r="V499" i="1"/>
  <c r="W499" i="1"/>
  <c r="X499" i="1"/>
  <c r="Q500" i="1"/>
  <c r="R500" i="1"/>
  <c r="T500" i="1"/>
  <c r="U500" i="1"/>
  <c r="W500" i="1"/>
  <c r="X500" i="1"/>
  <c r="Q501" i="1"/>
  <c r="R501" i="1"/>
  <c r="S501" i="1"/>
  <c r="U501" i="1"/>
  <c r="V501" i="1"/>
  <c r="X501" i="1"/>
  <c r="G502" i="1"/>
  <c r="H502" i="1"/>
  <c r="I502" i="1"/>
  <c r="J502" i="1"/>
  <c r="K502" i="1"/>
  <c r="L502" i="1"/>
  <c r="M502" i="1"/>
  <c r="N502" i="1"/>
  <c r="O502" i="1"/>
  <c r="P502" i="1"/>
  <c r="T502" i="1"/>
  <c r="W502" i="1"/>
  <c r="Y502" i="1"/>
  <c r="Q504" i="1"/>
  <c r="R504" i="1"/>
  <c r="S504" i="1"/>
  <c r="U504" i="1"/>
  <c r="V504" i="1"/>
  <c r="V502" i="1" s="1"/>
  <c r="X504" i="1"/>
  <c r="Q505" i="1"/>
  <c r="S505" i="1"/>
  <c r="U505" i="1"/>
  <c r="V505" i="1"/>
  <c r="X505" i="1"/>
  <c r="Q506" i="1"/>
  <c r="R506" i="1"/>
  <c r="S506" i="1"/>
  <c r="U506" i="1"/>
  <c r="V506" i="1"/>
  <c r="X506" i="1"/>
  <c r="G511" i="1"/>
  <c r="H511" i="1"/>
  <c r="H510" i="1" s="1"/>
  <c r="I511" i="1"/>
  <c r="J511" i="1"/>
  <c r="J510" i="1" s="1"/>
  <c r="K511" i="1"/>
  <c r="L511" i="1"/>
  <c r="L510" i="1" s="1"/>
  <c r="M511" i="1"/>
  <c r="N511" i="1"/>
  <c r="N510" i="1" s="1"/>
  <c r="O511" i="1"/>
  <c r="P511" i="1"/>
  <c r="P510" i="1" s="1"/>
  <c r="X511" i="1"/>
  <c r="Y511" i="1"/>
  <c r="Q513" i="1"/>
  <c r="R513" i="1"/>
  <c r="R511" i="1" s="1"/>
  <c r="S513" i="1"/>
  <c r="U513" i="1"/>
  <c r="V513" i="1"/>
  <c r="V511" i="1" s="1"/>
  <c r="X513" i="1"/>
  <c r="Q514" i="1"/>
  <c r="R514" i="1"/>
  <c r="T514" i="1"/>
  <c r="U514" i="1"/>
  <c r="W514" i="1"/>
  <c r="X514" i="1"/>
  <c r="Q515" i="1"/>
  <c r="R515" i="1"/>
  <c r="T515" i="1"/>
  <c r="U515" i="1"/>
  <c r="W515" i="1"/>
  <c r="X515" i="1"/>
  <c r="Q516" i="1"/>
  <c r="R516" i="1"/>
  <c r="T516" i="1"/>
  <c r="U516" i="1"/>
  <c r="W516" i="1"/>
  <c r="X516" i="1"/>
  <c r="Q517" i="1"/>
  <c r="R517" i="1"/>
  <c r="S517" i="1"/>
  <c r="T517" i="1"/>
  <c r="U517" i="1"/>
  <c r="V517" i="1"/>
  <c r="W517" i="1"/>
  <c r="X517" i="1"/>
  <c r="Q518" i="1"/>
  <c r="R518" i="1"/>
  <c r="T518" i="1"/>
  <c r="U518" i="1"/>
  <c r="W518" i="1"/>
  <c r="X518" i="1"/>
  <c r="Q519" i="1"/>
  <c r="R519" i="1"/>
  <c r="T519" i="1"/>
  <c r="U519" i="1"/>
  <c r="W519" i="1"/>
  <c r="X519" i="1"/>
  <c r="Q520" i="1"/>
  <c r="R520" i="1"/>
  <c r="T520" i="1"/>
  <c r="U520" i="1"/>
  <c r="W520" i="1"/>
  <c r="X520" i="1"/>
  <c r="Q521" i="1"/>
  <c r="R521" i="1"/>
  <c r="T521" i="1"/>
  <c r="U521" i="1"/>
  <c r="W521" i="1"/>
  <c r="X521" i="1"/>
  <c r="G522" i="1"/>
  <c r="G510" i="1" s="1"/>
  <c r="H522" i="1"/>
  <c r="I522" i="1"/>
  <c r="I510" i="1" s="1"/>
  <c r="J522" i="1"/>
  <c r="K522" i="1"/>
  <c r="K510" i="1" s="1"/>
  <c r="L522" i="1"/>
  <c r="M522" i="1"/>
  <c r="M510" i="1" s="1"/>
  <c r="N522" i="1"/>
  <c r="O522" i="1"/>
  <c r="X522" i="1" s="1"/>
  <c r="P522" i="1"/>
  <c r="Y522" i="1"/>
  <c r="Y510" i="1" s="1"/>
  <c r="Q524" i="1"/>
  <c r="Q522" i="1" s="1"/>
  <c r="R524" i="1"/>
  <c r="T524" i="1"/>
  <c r="U524" i="1"/>
  <c r="W524" i="1"/>
  <c r="X524" i="1"/>
  <c r="Q525" i="1"/>
  <c r="R525" i="1"/>
  <c r="T525" i="1"/>
  <c r="U525" i="1"/>
  <c r="W525" i="1"/>
  <c r="W522" i="1" s="1"/>
  <c r="X525" i="1"/>
  <c r="Q526" i="1"/>
  <c r="R526" i="1"/>
  <c r="S526" i="1"/>
  <c r="S522" i="1" s="1"/>
  <c r="U526" i="1"/>
  <c r="V526" i="1"/>
  <c r="V522" i="1" s="1"/>
  <c r="X526" i="1"/>
  <c r="G528" i="1"/>
  <c r="H528" i="1"/>
  <c r="I528" i="1"/>
  <c r="J528" i="1"/>
  <c r="K528" i="1"/>
  <c r="L528" i="1"/>
  <c r="M528" i="1"/>
  <c r="N528" i="1"/>
  <c r="O528" i="1"/>
  <c r="P528" i="1"/>
  <c r="Q528" i="1"/>
  <c r="Y528" i="1"/>
  <c r="Q530" i="1"/>
  <c r="R530" i="1"/>
  <c r="T530" i="1"/>
  <c r="U530" i="1"/>
  <c r="W530" i="1"/>
  <c r="X530" i="1"/>
  <c r="Q531" i="1"/>
  <c r="R531" i="1"/>
  <c r="T531" i="1"/>
  <c r="U531" i="1"/>
  <c r="W531" i="1"/>
  <c r="X531" i="1"/>
  <c r="Q532" i="1"/>
  <c r="R532" i="1"/>
  <c r="S532" i="1"/>
  <c r="S528" i="1" s="1"/>
  <c r="U532" i="1"/>
  <c r="V532" i="1"/>
  <c r="X532" i="1"/>
  <c r="Q533" i="1"/>
  <c r="R533" i="1"/>
  <c r="T533" i="1"/>
  <c r="U533" i="1"/>
  <c r="W533" i="1"/>
  <c r="X533" i="1"/>
  <c r="Q534" i="1"/>
  <c r="R534" i="1"/>
  <c r="S534" i="1"/>
  <c r="U534" i="1"/>
  <c r="V534" i="1"/>
  <c r="X534" i="1"/>
  <c r="Q535" i="1"/>
  <c r="R535" i="1"/>
  <c r="T535" i="1"/>
  <c r="U535" i="1"/>
  <c r="W535" i="1"/>
  <c r="X535" i="1"/>
  <c r="Q536" i="1"/>
  <c r="R536" i="1"/>
  <c r="T536" i="1"/>
  <c r="U536" i="1"/>
  <c r="W536" i="1"/>
  <c r="X536" i="1"/>
  <c r="Q537" i="1"/>
  <c r="R537" i="1"/>
  <c r="S537" i="1"/>
  <c r="T537" i="1"/>
  <c r="V537" i="1"/>
  <c r="W537" i="1"/>
  <c r="Q538" i="1"/>
  <c r="R538" i="1"/>
  <c r="T538" i="1"/>
  <c r="U538" i="1"/>
  <c r="W538" i="1"/>
  <c r="X538" i="1"/>
  <c r="Q539" i="1"/>
  <c r="R539" i="1"/>
  <c r="S539" i="1"/>
  <c r="T539" i="1"/>
  <c r="V539" i="1"/>
  <c r="W539" i="1"/>
  <c r="Q540" i="1"/>
  <c r="R540" i="1"/>
  <c r="S540" i="1"/>
  <c r="U540" i="1"/>
  <c r="V540" i="1"/>
  <c r="X540" i="1"/>
  <c r="G541" i="1"/>
  <c r="H541" i="1"/>
  <c r="I541" i="1"/>
  <c r="J541" i="1"/>
  <c r="K541" i="1"/>
  <c r="L541" i="1"/>
  <c r="M541" i="1"/>
  <c r="N541" i="1"/>
  <c r="O541" i="1"/>
  <c r="P541" i="1"/>
  <c r="X541" i="1"/>
  <c r="Y541" i="1"/>
  <c r="Q543" i="1"/>
  <c r="R543" i="1"/>
  <c r="R541" i="1" s="1"/>
  <c r="S543" i="1"/>
  <c r="U543" i="1"/>
  <c r="V543" i="1"/>
  <c r="X543" i="1"/>
  <c r="Q544" i="1"/>
  <c r="R544" i="1"/>
  <c r="S544" i="1"/>
  <c r="U544" i="1"/>
  <c r="V544" i="1"/>
  <c r="X544" i="1"/>
  <c r="Q545" i="1"/>
  <c r="R545" i="1"/>
  <c r="T545" i="1"/>
  <c r="U545" i="1"/>
  <c r="W545" i="1"/>
  <c r="W541" i="1" s="1"/>
  <c r="X545" i="1"/>
  <c r="Q546" i="1"/>
  <c r="R546" i="1"/>
  <c r="T546" i="1"/>
  <c r="U546" i="1"/>
  <c r="W546" i="1"/>
  <c r="X546" i="1"/>
  <c r="Q548" i="1"/>
  <c r="R548" i="1"/>
  <c r="T548" i="1"/>
  <c r="U548" i="1"/>
  <c r="W548" i="1"/>
  <c r="X548" i="1"/>
  <c r="Q549" i="1"/>
  <c r="R549" i="1"/>
  <c r="S549" i="1"/>
  <c r="U549" i="1"/>
  <c r="V549" i="1"/>
  <c r="X549" i="1"/>
  <c r="Q550" i="1"/>
  <c r="R550" i="1"/>
  <c r="S550" i="1"/>
  <c r="U550" i="1"/>
  <c r="V550" i="1"/>
  <c r="X550" i="1"/>
  <c r="Q551" i="1"/>
  <c r="R551" i="1"/>
  <c r="S551" i="1"/>
  <c r="U551" i="1"/>
  <c r="V551" i="1"/>
  <c r="X551" i="1"/>
  <c r="Q552" i="1"/>
  <c r="R552" i="1"/>
  <c r="T552" i="1"/>
  <c r="U552" i="1"/>
  <c r="W552" i="1"/>
  <c r="X552" i="1"/>
  <c r="Q553" i="1"/>
  <c r="R553" i="1"/>
  <c r="S553" i="1"/>
  <c r="V553" i="1"/>
  <c r="Q554" i="1"/>
  <c r="R554" i="1"/>
  <c r="S554" i="1"/>
  <c r="U554" i="1"/>
  <c r="V554" i="1"/>
  <c r="X554" i="1"/>
  <c r="Q555" i="1"/>
  <c r="R555" i="1"/>
  <c r="S555" i="1"/>
  <c r="U555" i="1"/>
  <c r="V555" i="1"/>
  <c r="X555" i="1"/>
  <c r="Q556" i="1"/>
  <c r="R556" i="1"/>
  <c r="S556" i="1"/>
  <c r="U556" i="1"/>
  <c r="V556" i="1"/>
  <c r="X556" i="1"/>
  <c r="Q557" i="1"/>
  <c r="R557" i="1"/>
  <c r="T557" i="1"/>
  <c r="U557" i="1"/>
  <c r="W557" i="1"/>
  <c r="X557" i="1"/>
  <c r="Q558" i="1"/>
  <c r="R558" i="1"/>
  <c r="T558" i="1"/>
  <c r="U558" i="1"/>
  <c r="W558" i="1"/>
  <c r="X558" i="1"/>
  <c r="Q559" i="1"/>
  <c r="R559" i="1"/>
  <c r="T559" i="1"/>
  <c r="U559" i="1"/>
  <c r="W559" i="1"/>
  <c r="X559" i="1"/>
  <c r="Q560" i="1"/>
  <c r="R560" i="1"/>
  <c r="T560" i="1"/>
  <c r="U560" i="1"/>
  <c r="W560" i="1"/>
  <c r="X560" i="1"/>
  <c r="Q561" i="1"/>
  <c r="R561" i="1"/>
  <c r="S561" i="1"/>
  <c r="T561" i="1"/>
  <c r="V561" i="1"/>
  <c r="W561" i="1"/>
  <c r="Q562" i="1"/>
  <c r="R562" i="1"/>
  <c r="S562" i="1"/>
  <c r="V562" i="1"/>
  <c r="G563" i="1"/>
  <c r="H563" i="1"/>
  <c r="I563" i="1"/>
  <c r="J563" i="1"/>
  <c r="K563" i="1"/>
  <c r="L563" i="1"/>
  <c r="M563" i="1"/>
  <c r="N563" i="1"/>
  <c r="O563" i="1"/>
  <c r="P563" i="1"/>
  <c r="Q563" i="1"/>
  <c r="Y563" i="1"/>
  <c r="Q565" i="1"/>
  <c r="R565" i="1"/>
  <c r="S565" i="1"/>
  <c r="S563" i="1" s="1"/>
  <c r="T565" i="1"/>
  <c r="V565" i="1"/>
  <c r="W565" i="1"/>
  <c r="Q566" i="1"/>
  <c r="R566" i="1"/>
  <c r="S566" i="1"/>
  <c r="T566" i="1"/>
  <c r="V566" i="1"/>
  <c r="W566" i="1"/>
  <c r="Q567" i="1"/>
  <c r="R567" i="1"/>
  <c r="S567" i="1"/>
  <c r="T567" i="1"/>
  <c r="V567" i="1"/>
  <c r="W567" i="1"/>
  <c r="Q568" i="1"/>
  <c r="R568" i="1"/>
  <c r="T568" i="1"/>
  <c r="U568" i="1"/>
  <c r="W568" i="1"/>
  <c r="X568" i="1"/>
  <c r="Q569" i="1"/>
  <c r="R569" i="1"/>
  <c r="T569" i="1"/>
  <c r="U569" i="1"/>
  <c r="W569" i="1"/>
  <c r="X569" i="1"/>
  <c r="G570" i="1"/>
  <c r="H570" i="1"/>
  <c r="I570" i="1"/>
  <c r="J570" i="1"/>
  <c r="K570" i="1"/>
  <c r="L570" i="1"/>
  <c r="M570" i="1"/>
  <c r="N570" i="1"/>
  <c r="O570" i="1"/>
  <c r="P570" i="1"/>
  <c r="X570" i="1"/>
  <c r="Y570" i="1"/>
  <c r="Q572" i="1"/>
  <c r="R572" i="1"/>
  <c r="R570" i="1" s="1"/>
  <c r="T572" i="1"/>
  <c r="U572" i="1"/>
  <c r="W572" i="1"/>
  <c r="X572" i="1"/>
  <c r="Q573" i="1"/>
  <c r="R573" i="1"/>
  <c r="S573" i="1"/>
  <c r="U573" i="1"/>
  <c r="V573" i="1"/>
  <c r="X573" i="1"/>
  <c r="Q574" i="1"/>
  <c r="R574" i="1"/>
  <c r="S574" i="1"/>
  <c r="V574" i="1"/>
  <c r="Q575" i="1"/>
  <c r="R575" i="1"/>
  <c r="S575" i="1"/>
  <c r="V575" i="1"/>
  <c r="Q576" i="1"/>
  <c r="R576" i="1"/>
  <c r="S576" i="1"/>
  <c r="V576" i="1"/>
  <c r="Q577" i="1"/>
  <c r="R577" i="1"/>
  <c r="S577" i="1"/>
  <c r="U577" i="1"/>
  <c r="V577" i="1"/>
  <c r="X577" i="1"/>
  <c r="Q578" i="1"/>
  <c r="R578" i="1"/>
  <c r="T578" i="1"/>
  <c r="U578" i="1"/>
  <c r="W578" i="1"/>
  <c r="X578" i="1"/>
  <c r="Q579" i="1"/>
  <c r="R579" i="1"/>
  <c r="S579" i="1"/>
  <c r="T579" i="1"/>
  <c r="V579" i="1"/>
  <c r="W579" i="1"/>
  <c r="Q580" i="1"/>
  <c r="R580" i="1"/>
  <c r="S580" i="1"/>
  <c r="T580" i="1"/>
  <c r="V580" i="1"/>
  <c r="W580" i="1"/>
  <c r="Q581" i="1"/>
  <c r="R581" i="1"/>
  <c r="S581" i="1"/>
  <c r="T581" i="1"/>
  <c r="V581" i="1"/>
  <c r="W581" i="1"/>
  <c r="G582" i="1"/>
  <c r="H582" i="1"/>
  <c r="I582" i="1"/>
  <c r="J582" i="1"/>
  <c r="K582" i="1"/>
  <c r="L582" i="1"/>
  <c r="M582" i="1"/>
  <c r="N582" i="1"/>
  <c r="O582" i="1"/>
  <c r="X582" i="1" s="1"/>
  <c r="P582" i="1"/>
  <c r="Y582" i="1"/>
  <c r="Q584" i="1"/>
  <c r="Q582" i="1" s="1"/>
  <c r="R584" i="1"/>
  <c r="S584" i="1"/>
  <c r="U584" i="1"/>
  <c r="V584" i="1"/>
  <c r="X584" i="1"/>
  <c r="Q585" i="1"/>
  <c r="R585" i="1"/>
  <c r="T585" i="1"/>
  <c r="U585" i="1"/>
  <c r="W585" i="1"/>
  <c r="X585" i="1"/>
  <c r="Q591" i="1"/>
  <c r="R591" i="1"/>
  <c r="S591" i="1"/>
  <c r="V591" i="1"/>
  <c r="Q592" i="1"/>
  <c r="R592" i="1"/>
  <c r="S592" i="1"/>
  <c r="T592" i="1"/>
  <c r="V592" i="1"/>
  <c r="W592" i="1"/>
  <c r="Q594" i="1"/>
  <c r="R594" i="1"/>
  <c r="S594" i="1"/>
  <c r="U594" i="1"/>
  <c r="V594" i="1"/>
  <c r="X594" i="1"/>
  <c r="Q595" i="1"/>
  <c r="R595" i="1"/>
  <c r="T595" i="1"/>
  <c r="U595" i="1"/>
  <c r="W595" i="1"/>
  <c r="X595" i="1"/>
  <c r="Q596" i="1"/>
  <c r="S596" i="1"/>
  <c r="U596" i="1"/>
  <c r="V596" i="1"/>
  <c r="X596" i="1"/>
  <c r="G597" i="1"/>
  <c r="H597" i="1"/>
  <c r="I597" i="1"/>
  <c r="J597" i="1"/>
  <c r="K597" i="1"/>
  <c r="L597" i="1"/>
  <c r="M597" i="1"/>
  <c r="N597" i="1"/>
  <c r="O597" i="1"/>
  <c r="X597" i="1" s="1"/>
  <c r="P597" i="1"/>
  <c r="S597" i="1"/>
  <c r="Y597" i="1"/>
  <c r="Q599" i="1"/>
  <c r="Q597" i="1" s="1"/>
  <c r="R599" i="1"/>
  <c r="T599" i="1"/>
  <c r="U599" i="1"/>
  <c r="W599" i="1"/>
  <c r="W597" i="1" s="1"/>
  <c r="X599" i="1"/>
  <c r="Q600" i="1"/>
  <c r="R600" i="1"/>
  <c r="T600" i="1"/>
  <c r="U600" i="1"/>
  <c r="W600" i="1"/>
  <c r="X600" i="1"/>
  <c r="Q601" i="1"/>
  <c r="R601" i="1"/>
  <c r="T601" i="1"/>
  <c r="U601" i="1"/>
  <c r="W601" i="1"/>
  <c r="X601" i="1"/>
  <c r="Q602" i="1"/>
  <c r="R602" i="1"/>
  <c r="T602" i="1"/>
  <c r="U602" i="1"/>
  <c r="W602" i="1"/>
  <c r="X602" i="1"/>
  <c r="Q603" i="1"/>
  <c r="R603" i="1"/>
  <c r="T603" i="1"/>
  <c r="U603" i="1"/>
  <c r="W603" i="1"/>
  <c r="X603" i="1"/>
  <c r="Q604" i="1"/>
  <c r="R604" i="1"/>
  <c r="T604" i="1"/>
  <c r="U604" i="1"/>
  <c r="W604" i="1"/>
  <c r="X604" i="1"/>
  <c r="Q605" i="1"/>
  <c r="R605" i="1"/>
  <c r="T605" i="1"/>
  <c r="U605" i="1"/>
  <c r="W605" i="1"/>
  <c r="X605" i="1"/>
  <c r="Q606" i="1"/>
  <c r="R606" i="1"/>
  <c r="S606" i="1"/>
  <c r="V606" i="1"/>
  <c r="V597" i="1" s="1"/>
  <c r="Q607" i="1"/>
  <c r="R607" i="1"/>
  <c r="T607" i="1"/>
  <c r="U607" i="1"/>
  <c r="W607" i="1"/>
  <c r="X607" i="1"/>
  <c r="G608" i="1"/>
  <c r="H608" i="1"/>
  <c r="I608" i="1"/>
  <c r="J608" i="1"/>
  <c r="K608" i="1"/>
  <c r="L608" i="1"/>
  <c r="M608" i="1"/>
  <c r="N608" i="1"/>
  <c r="O608" i="1"/>
  <c r="P608" i="1"/>
  <c r="X608" i="1"/>
  <c r="Y608" i="1"/>
  <c r="Q610" i="1"/>
  <c r="R610" i="1"/>
  <c r="R608" i="1" s="1"/>
  <c r="T610" i="1"/>
  <c r="U610" i="1"/>
  <c r="W610" i="1"/>
  <c r="X610" i="1"/>
  <c r="Q611" i="1"/>
  <c r="R611" i="1"/>
  <c r="T611" i="1"/>
  <c r="U611" i="1"/>
  <c r="W611" i="1"/>
  <c r="X611" i="1"/>
  <c r="Q612" i="1"/>
  <c r="R612" i="1"/>
  <c r="S612" i="1"/>
  <c r="T612" i="1"/>
  <c r="V612" i="1"/>
  <c r="W612" i="1"/>
  <c r="Q613" i="1"/>
  <c r="R613" i="1"/>
  <c r="T613" i="1"/>
  <c r="U613" i="1"/>
  <c r="W613" i="1"/>
  <c r="X613" i="1"/>
  <c r="Q614" i="1"/>
  <c r="R614" i="1"/>
  <c r="T614" i="1"/>
  <c r="U614" i="1"/>
  <c r="W614" i="1"/>
  <c r="X614" i="1"/>
  <c r="Q615" i="1"/>
  <c r="R615" i="1"/>
  <c r="T615" i="1"/>
  <c r="U615" i="1"/>
  <c r="W615" i="1"/>
  <c r="X615" i="1"/>
  <c r="Q616" i="1"/>
  <c r="R616" i="1"/>
  <c r="T616" i="1"/>
  <c r="U616" i="1"/>
  <c r="W616" i="1"/>
  <c r="X616" i="1"/>
  <c r="Q617" i="1"/>
  <c r="R617" i="1"/>
  <c r="S617" i="1"/>
  <c r="T617" i="1"/>
  <c r="V617" i="1"/>
  <c r="W617" i="1"/>
  <c r="G619" i="1"/>
  <c r="H619" i="1"/>
  <c r="I619" i="1"/>
  <c r="J619" i="1"/>
  <c r="K619" i="1"/>
  <c r="L619" i="1"/>
  <c r="M619" i="1"/>
  <c r="N619" i="1"/>
  <c r="O619" i="1"/>
  <c r="X619" i="1" s="1"/>
  <c r="P619" i="1"/>
  <c r="Y619" i="1"/>
  <c r="Q621" i="1"/>
  <c r="Q619" i="1" s="1"/>
  <c r="R621" i="1"/>
  <c r="S621" i="1"/>
  <c r="U621" i="1"/>
  <c r="V621" i="1"/>
  <c r="V619" i="1" s="1"/>
  <c r="X621" i="1"/>
  <c r="Q622" i="1"/>
  <c r="R622" i="1"/>
  <c r="T622" i="1"/>
  <c r="U622" i="1"/>
  <c r="W622" i="1"/>
  <c r="W619" i="1" s="1"/>
  <c r="X622" i="1"/>
  <c r="Q623" i="1"/>
  <c r="R623" i="1"/>
  <c r="T623" i="1"/>
  <c r="U623" i="1"/>
  <c r="W623" i="1"/>
  <c r="X623" i="1"/>
  <c r="Q624" i="1"/>
  <c r="R624" i="1"/>
  <c r="T624" i="1"/>
  <c r="U624" i="1"/>
  <c r="W624" i="1"/>
  <c r="X624" i="1"/>
  <c r="Q625" i="1"/>
  <c r="R625" i="1"/>
  <c r="S625" i="1"/>
  <c r="T625" i="1"/>
  <c r="U625" i="1"/>
  <c r="V625" i="1"/>
  <c r="W625" i="1"/>
  <c r="X625" i="1"/>
  <c r="Q626" i="1"/>
  <c r="R626" i="1"/>
  <c r="S626" i="1"/>
  <c r="T626" i="1"/>
  <c r="U626" i="1"/>
  <c r="V626" i="1"/>
  <c r="W626" i="1"/>
  <c r="X626" i="1"/>
  <c r="Q627" i="1"/>
  <c r="R627" i="1"/>
  <c r="T627" i="1"/>
  <c r="U627" i="1"/>
  <c r="W627" i="1"/>
  <c r="X627" i="1"/>
  <c r="G628" i="1"/>
  <c r="H628" i="1"/>
  <c r="I628" i="1"/>
  <c r="J628" i="1"/>
  <c r="K628" i="1"/>
  <c r="L628" i="1"/>
  <c r="M628" i="1"/>
  <c r="N628" i="1"/>
  <c r="O628" i="1"/>
  <c r="P628" i="1"/>
  <c r="Y628" i="1"/>
  <c r="Q630" i="1"/>
  <c r="R630" i="1"/>
  <c r="S630" i="1"/>
  <c r="U630" i="1"/>
  <c r="V630" i="1"/>
  <c r="X630" i="1"/>
  <c r="Q631" i="1"/>
  <c r="R631" i="1"/>
  <c r="S631" i="1"/>
  <c r="U631" i="1"/>
  <c r="V631" i="1"/>
  <c r="X631" i="1"/>
  <c r="Q632" i="1"/>
  <c r="R632" i="1"/>
  <c r="S632" i="1"/>
  <c r="U632" i="1"/>
  <c r="V632" i="1"/>
  <c r="X632" i="1"/>
  <c r="R633" i="1"/>
  <c r="T633" i="1"/>
  <c r="U633" i="1"/>
  <c r="W633" i="1"/>
  <c r="X633" i="1"/>
  <c r="Q634" i="1"/>
  <c r="R634" i="1"/>
  <c r="T634" i="1"/>
  <c r="U634" i="1"/>
  <c r="W634" i="1"/>
  <c r="X634" i="1"/>
  <c r="Q635" i="1"/>
  <c r="R635" i="1"/>
  <c r="S635" i="1"/>
  <c r="V635" i="1"/>
  <c r="R636" i="1"/>
  <c r="S636" i="1"/>
  <c r="V636" i="1"/>
  <c r="W636" i="1"/>
  <c r="R637" i="1"/>
  <c r="S637" i="1"/>
  <c r="V637" i="1"/>
  <c r="W637" i="1"/>
  <c r="Q638" i="1"/>
  <c r="R638" i="1"/>
  <c r="S638" i="1"/>
  <c r="T638" i="1"/>
  <c r="V638" i="1"/>
  <c r="W638" i="1"/>
  <c r="Q639" i="1"/>
  <c r="R639" i="1"/>
  <c r="S639" i="1"/>
  <c r="T639" i="1"/>
  <c r="V639" i="1"/>
  <c r="W639" i="1"/>
  <c r="Q640" i="1"/>
  <c r="R640" i="1"/>
  <c r="S640" i="1"/>
  <c r="V640" i="1"/>
  <c r="Q642" i="1"/>
  <c r="R642" i="1"/>
  <c r="S642" i="1"/>
  <c r="T642" i="1"/>
  <c r="U642" i="1"/>
  <c r="V642" i="1"/>
  <c r="W642" i="1"/>
  <c r="X642" i="1"/>
  <c r="Q646" i="1"/>
  <c r="S646" i="1"/>
  <c r="T646" i="1"/>
  <c r="U646" i="1"/>
  <c r="V646" i="1"/>
  <c r="X646" i="1"/>
  <c r="Q647" i="1"/>
  <c r="R647" i="1"/>
  <c r="S647" i="1"/>
  <c r="T647" i="1"/>
  <c r="V647" i="1"/>
  <c r="W647" i="1"/>
  <c r="Q648" i="1"/>
  <c r="R648" i="1"/>
  <c r="T648" i="1"/>
  <c r="U648" i="1"/>
  <c r="W648" i="1"/>
  <c r="X648" i="1"/>
  <c r="Q649" i="1"/>
  <c r="R649" i="1"/>
  <c r="S649" i="1"/>
  <c r="T649" i="1"/>
  <c r="V649" i="1"/>
  <c r="W649" i="1"/>
  <c r="Q650" i="1"/>
  <c r="R650" i="1"/>
  <c r="T650" i="1"/>
  <c r="U650" i="1"/>
  <c r="W650" i="1"/>
  <c r="X650" i="1"/>
  <c r="Q651" i="1"/>
  <c r="R651" i="1"/>
  <c r="T651" i="1"/>
  <c r="U651" i="1"/>
  <c r="W651" i="1"/>
  <c r="X651" i="1"/>
  <c r="Q652" i="1"/>
  <c r="R652" i="1"/>
  <c r="T652" i="1"/>
  <c r="U652" i="1"/>
  <c r="W652" i="1"/>
  <c r="X652" i="1"/>
  <c r="G654" i="1"/>
  <c r="H654" i="1"/>
  <c r="I654" i="1"/>
  <c r="J654" i="1"/>
  <c r="K654" i="1"/>
  <c r="L654" i="1"/>
  <c r="M654" i="1"/>
  <c r="N654" i="1"/>
  <c r="O654" i="1"/>
  <c r="X654" i="1" s="1"/>
  <c r="P654" i="1"/>
  <c r="R654" i="1"/>
  <c r="Y654" i="1"/>
  <c r="Q656" i="1"/>
  <c r="R656" i="1"/>
  <c r="S656" i="1"/>
  <c r="S654" i="1" s="1"/>
  <c r="T656" i="1"/>
  <c r="U656" i="1"/>
  <c r="U654" i="1" s="1"/>
  <c r="V656" i="1"/>
  <c r="V654" i="1" s="1"/>
  <c r="W656" i="1"/>
  <c r="X656" i="1"/>
  <c r="Q657" i="1"/>
  <c r="R657" i="1"/>
  <c r="T657" i="1"/>
  <c r="T654" i="1" s="1"/>
  <c r="U657" i="1"/>
  <c r="W657" i="1"/>
  <c r="X657" i="1"/>
  <c r="G659" i="1"/>
  <c r="H659" i="1"/>
  <c r="I659" i="1"/>
  <c r="J659" i="1"/>
  <c r="K659" i="1"/>
  <c r="L659" i="1"/>
  <c r="M659" i="1"/>
  <c r="N659" i="1"/>
  <c r="O659" i="1"/>
  <c r="X659" i="1" s="1"/>
  <c r="P659" i="1"/>
  <c r="T659" i="1"/>
  <c r="W659" i="1"/>
  <c r="Y659" i="1"/>
  <c r="Q661" i="1"/>
  <c r="R661" i="1"/>
  <c r="R659" i="1" s="1"/>
  <c r="S661" i="1"/>
  <c r="U661" i="1"/>
  <c r="V661" i="1"/>
  <c r="X661" i="1"/>
  <c r="Q662" i="1"/>
  <c r="R662" i="1"/>
  <c r="S662" i="1"/>
  <c r="U662" i="1"/>
  <c r="V662" i="1"/>
  <c r="X662" i="1"/>
  <c r="Q663" i="1"/>
  <c r="R663" i="1"/>
  <c r="S663" i="1"/>
  <c r="U663" i="1"/>
  <c r="V663" i="1"/>
  <c r="X663" i="1"/>
  <c r="Q664" i="1"/>
  <c r="R664" i="1"/>
  <c r="S664" i="1"/>
  <c r="U664" i="1"/>
  <c r="V664" i="1"/>
  <c r="X664" i="1"/>
  <c r="Q665" i="1"/>
  <c r="R665" i="1"/>
  <c r="S665" i="1"/>
  <c r="U665" i="1"/>
  <c r="V665" i="1"/>
  <c r="X665" i="1"/>
  <c r="Q666" i="1"/>
  <c r="R666" i="1"/>
  <c r="S666" i="1"/>
  <c r="U666" i="1"/>
  <c r="V666" i="1"/>
  <c r="X666" i="1"/>
  <c r="Q667" i="1"/>
  <c r="R667" i="1"/>
  <c r="S667" i="1"/>
  <c r="U667" i="1"/>
  <c r="V667" i="1"/>
  <c r="X667" i="1"/>
  <c r="G668" i="1"/>
  <c r="G658" i="1" s="1"/>
  <c r="H668" i="1"/>
  <c r="I668" i="1"/>
  <c r="I658" i="1" s="1"/>
  <c r="J668" i="1"/>
  <c r="K668" i="1"/>
  <c r="K658" i="1" s="1"/>
  <c r="L668" i="1"/>
  <c r="M668" i="1"/>
  <c r="M658" i="1" s="1"/>
  <c r="N668" i="1"/>
  <c r="O668" i="1"/>
  <c r="O658" i="1" s="1"/>
  <c r="X658" i="1" s="1"/>
  <c r="P668" i="1"/>
  <c r="Y668" i="1"/>
  <c r="Y658" i="1" s="1"/>
  <c r="Q670" i="1"/>
  <c r="R670" i="1"/>
  <c r="S670" i="1"/>
  <c r="S668" i="1" s="1"/>
  <c r="U670" i="1"/>
  <c r="V670" i="1"/>
  <c r="X670" i="1"/>
  <c r="Q671" i="1"/>
  <c r="R671" i="1"/>
  <c r="S671" i="1"/>
  <c r="U671" i="1"/>
  <c r="V671" i="1"/>
  <c r="X671" i="1"/>
  <c r="Q673" i="1"/>
  <c r="R673" i="1"/>
  <c r="S673" i="1"/>
  <c r="U673" i="1"/>
  <c r="V673" i="1"/>
  <c r="X673" i="1"/>
  <c r="Q674" i="1"/>
  <c r="T674" i="1"/>
  <c r="T668" i="1" s="1"/>
  <c r="U674" i="1"/>
  <c r="W674" i="1"/>
  <c r="W668" i="1" s="1"/>
  <c r="W658" i="1" s="1"/>
  <c r="X674" i="1"/>
  <c r="Q675" i="1"/>
  <c r="Q668" i="1" s="1"/>
  <c r="T675" i="1"/>
  <c r="U675" i="1"/>
  <c r="W675" i="1"/>
  <c r="X675" i="1"/>
  <c r="Q676" i="1"/>
  <c r="R676" i="1"/>
  <c r="S676" i="1"/>
  <c r="U676" i="1"/>
  <c r="V676" i="1"/>
  <c r="X676" i="1"/>
  <c r="Q677" i="1"/>
  <c r="R677" i="1"/>
  <c r="S677" i="1"/>
  <c r="V677" i="1"/>
  <c r="Q678" i="1"/>
  <c r="R678" i="1"/>
  <c r="T678" i="1"/>
  <c r="U678" i="1"/>
  <c r="W678" i="1"/>
  <c r="X678" i="1"/>
  <c r="Q680" i="1"/>
  <c r="R680" i="1"/>
  <c r="T680" i="1"/>
  <c r="U680" i="1"/>
  <c r="W680" i="1"/>
  <c r="X680" i="1"/>
  <c r="J681" i="1"/>
  <c r="N681" i="1"/>
  <c r="G682" i="1"/>
  <c r="G681" i="1" s="1"/>
  <c r="H682" i="1"/>
  <c r="H681" i="1" s="1"/>
  <c r="I682" i="1"/>
  <c r="I681" i="1" s="1"/>
  <c r="J682" i="1"/>
  <c r="K682" i="1"/>
  <c r="K681" i="1" s="1"/>
  <c r="L682" i="1"/>
  <c r="L681" i="1" s="1"/>
  <c r="M682" i="1"/>
  <c r="M681" i="1" s="1"/>
  <c r="N682" i="1"/>
  <c r="O682" i="1"/>
  <c r="O681" i="1" s="1"/>
  <c r="X681" i="1" s="1"/>
  <c r="P682" i="1"/>
  <c r="P681" i="1" s="1"/>
  <c r="Q682" i="1"/>
  <c r="Q681" i="1" s="1"/>
  <c r="Y682" i="1"/>
  <c r="Y681" i="1" s="1"/>
  <c r="Q684" i="1"/>
  <c r="R684" i="1"/>
  <c r="T684" i="1"/>
  <c r="U684" i="1"/>
  <c r="W684" i="1"/>
  <c r="X684" i="1"/>
  <c r="Q685" i="1"/>
  <c r="R685" i="1"/>
  <c r="S685" i="1"/>
  <c r="S682" i="1" s="1"/>
  <c r="S681" i="1" s="1"/>
  <c r="T685" i="1"/>
  <c r="V685" i="1"/>
  <c r="W685" i="1"/>
  <c r="Q686" i="1"/>
  <c r="R686" i="1"/>
  <c r="S686" i="1"/>
  <c r="U686" i="1"/>
  <c r="V686" i="1"/>
  <c r="X686" i="1"/>
  <c r="Q687" i="1"/>
  <c r="R687" i="1"/>
  <c r="S687" i="1"/>
  <c r="U687" i="1"/>
  <c r="V687" i="1"/>
  <c r="X687" i="1"/>
  <c r="Q688" i="1"/>
  <c r="R688" i="1"/>
  <c r="S688" i="1"/>
  <c r="U688" i="1"/>
  <c r="V688" i="1"/>
  <c r="X688" i="1"/>
  <c r="Q689" i="1"/>
  <c r="R689" i="1"/>
  <c r="T689" i="1"/>
  <c r="U689" i="1"/>
  <c r="W689" i="1"/>
  <c r="X689" i="1"/>
  <c r="Q690" i="1"/>
  <c r="R690" i="1"/>
  <c r="S690" i="1"/>
  <c r="T690" i="1"/>
  <c r="U690" i="1"/>
  <c r="V690" i="1"/>
  <c r="W690" i="1"/>
  <c r="X690" i="1"/>
  <c r="Q691" i="1"/>
  <c r="R691" i="1"/>
  <c r="S691" i="1"/>
  <c r="U691" i="1"/>
  <c r="V691" i="1"/>
  <c r="X691" i="1"/>
  <c r="Q692" i="1"/>
  <c r="R692" i="1"/>
  <c r="S692" i="1"/>
  <c r="U692" i="1"/>
  <c r="V692" i="1"/>
  <c r="X692" i="1"/>
  <c r="Q693" i="1"/>
  <c r="R693" i="1"/>
  <c r="T693" i="1"/>
  <c r="U693" i="1"/>
  <c r="W693" i="1"/>
  <c r="X693" i="1"/>
  <c r="Q694" i="1"/>
  <c r="R694" i="1"/>
  <c r="S694" i="1"/>
  <c r="U694" i="1"/>
  <c r="V694" i="1"/>
  <c r="X694" i="1"/>
  <c r="Q695" i="1"/>
  <c r="R695" i="1"/>
  <c r="T695" i="1"/>
  <c r="U695" i="1"/>
  <c r="W695" i="1"/>
  <c r="X695" i="1"/>
  <c r="Q696" i="1"/>
  <c r="R696" i="1"/>
  <c r="S696" i="1"/>
  <c r="U696" i="1"/>
  <c r="V696" i="1"/>
  <c r="X696" i="1"/>
  <c r="Q697" i="1"/>
  <c r="R697" i="1"/>
  <c r="S697" i="1"/>
  <c r="U697" i="1"/>
  <c r="V697" i="1"/>
  <c r="X697" i="1"/>
  <c r="Q698" i="1"/>
  <c r="R698" i="1"/>
  <c r="T698" i="1"/>
  <c r="U698" i="1"/>
  <c r="W698" i="1"/>
  <c r="X698" i="1"/>
  <c r="Q699" i="1"/>
  <c r="R699" i="1"/>
  <c r="S699" i="1"/>
  <c r="T699" i="1"/>
  <c r="V699" i="1"/>
  <c r="W699" i="1"/>
  <c r="Q700" i="1"/>
  <c r="R700" i="1"/>
  <c r="S700" i="1"/>
  <c r="U700" i="1"/>
  <c r="V700" i="1"/>
  <c r="X700" i="1"/>
  <c r="Q701" i="1"/>
  <c r="R701" i="1"/>
  <c r="S701" i="1"/>
  <c r="U701" i="1"/>
  <c r="V701" i="1"/>
  <c r="X701" i="1"/>
  <c r="Q702" i="1"/>
  <c r="R702" i="1"/>
  <c r="T702" i="1"/>
  <c r="U702" i="1"/>
  <c r="W702" i="1"/>
  <c r="X702" i="1"/>
  <c r="Q703" i="1"/>
  <c r="R703" i="1"/>
  <c r="S703" i="1"/>
  <c r="V703" i="1"/>
  <c r="Q704" i="1"/>
  <c r="R704" i="1"/>
  <c r="S704" i="1"/>
  <c r="T704" i="1"/>
  <c r="U704" i="1"/>
  <c r="V704" i="1"/>
  <c r="W704" i="1"/>
  <c r="X704" i="1"/>
  <c r="Q705" i="1"/>
  <c r="R705" i="1"/>
  <c r="S705" i="1"/>
  <c r="T705" i="1"/>
  <c r="U705" i="1"/>
  <c r="V705" i="1"/>
  <c r="W705" i="1"/>
  <c r="X705" i="1"/>
  <c r="Q706" i="1"/>
  <c r="R706" i="1"/>
  <c r="S706" i="1"/>
  <c r="U706" i="1"/>
  <c r="V706" i="1"/>
  <c r="X706" i="1"/>
  <c r="Q707" i="1"/>
  <c r="R707" i="1"/>
  <c r="S707" i="1"/>
  <c r="U707" i="1"/>
  <c r="V707" i="1"/>
  <c r="X707" i="1"/>
  <c r="G710" i="1"/>
  <c r="H710" i="1"/>
  <c r="H709" i="1" s="1"/>
  <c r="I710" i="1"/>
  <c r="J710" i="1"/>
  <c r="J709" i="1" s="1"/>
  <c r="K710" i="1"/>
  <c r="L710" i="1"/>
  <c r="L709" i="1" s="1"/>
  <c r="M710" i="1"/>
  <c r="N710" i="1"/>
  <c r="N709" i="1" s="1"/>
  <c r="O710" i="1"/>
  <c r="P710" i="1"/>
  <c r="P709" i="1" s="1"/>
  <c r="X710" i="1"/>
  <c r="Y710" i="1"/>
  <c r="Q712" i="1"/>
  <c r="R712" i="1"/>
  <c r="R710" i="1" s="1"/>
  <c r="S712" i="1"/>
  <c r="U712" i="1"/>
  <c r="V712" i="1"/>
  <c r="X712" i="1"/>
  <c r="Q713" i="1"/>
  <c r="R713" i="1"/>
  <c r="T713" i="1"/>
  <c r="U713" i="1"/>
  <c r="W713" i="1"/>
  <c r="X713" i="1"/>
  <c r="Q714" i="1"/>
  <c r="R714" i="1"/>
  <c r="T714" i="1"/>
  <c r="U714" i="1"/>
  <c r="W714" i="1"/>
  <c r="X714" i="1"/>
  <c r="Q715" i="1"/>
  <c r="R715" i="1"/>
  <c r="T715" i="1"/>
  <c r="U715" i="1"/>
  <c r="W715" i="1"/>
  <c r="X715" i="1"/>
  <c r="Q716" i="1"/>
  <c r="R716" i="1"/>
  <c r="S716" i="1"/>
  <c r="U716" i="1"/>
  <c r="V716" i="1"/>
  <c r="X716" i="1"/>
  <c r="Q717" i="1"/>
  <c r="R717" i="1"/>
  <c r="S717" i="1"/>
  <c r="U717" i="1"/>
  <c r="V717" i="1"/>
  <c r="X717" i="1"/>
  <c r="Q718" i="1"/>
  <c r="R718" i="1"/>
  <c r="S718" i="1"/>
  <c r="U718" i="1"/>
  <c r="V718" i="1"/>
  <c r="X718" i="1"/>
  <c r="Q719" i="1"/>
  <c r="R719" i="1"/>
  <c r="T719" i="1"/>
  <c r="U719" i="1"/>
  <c r="W719" i="1"/>
  <c r="X719" i="1"/>
  <c r="Q720" i="1"/>
  <c r="R720" i="1"/>
  <c r="T720" i="1"/>
  <c r="U720" i="1"/>
  <c r="W720" i="1"/>
  <c r="X720" i="1"/>
  <c r="Q721" i="1"/>
  <c r="R721" i="1"/>
  <c r="S721" i="1"/>
  <c r="U721" i="1"/>
  <c r="V721" i="1"/>
  <c r="X721" i="1"/>
  <c r="Q722" i="1"/>
  <c r="R722" i="1"/>
  <c r="S722" i="1"/>
  <c r="U722" i="1"/>
  <c r="V722" i="1"/>
  <c r="X722" i="1"/>
  <c r="Q723" i="1"/>
  <c r="R723" i="1"/>
  <c r="S723" i="1"/>
  <c r="U723" i="1"/>
  <c r="V723" i="1"/>
  <c r="X723" i="1"/>
  <c r="Q724" i="1"/>
  <c r="R724" i="1"/>
  <c r="T724" i="1"/>
  <c r="U724" i="1"/>
  <c r="W724" i="1"/>
  <c r="X724" i="1"/>
  <c r="G725" i="1"/>
  <c r="H725" i="1"/>
  <c r="I725" i="1"/>
  <c r="J725" i="1"/>
  <c r="K725" i="1"/>
  <c r="L725" i="1"/>
  <c r="M725" i="1"/>
  <c r="N725" i="1"/>
  <c r="O725" i="1"/>
  <c r="P725" i="1"/>
  <c r="Y725" i="1"/>
  <c r="Q727" i="1"/>
  <c r="Q725" i="1" s="1"/>
  <c r="R727" i="1"/>
  <c r="T727" i="1"/>
  <c r="U727" i="1"/>
  <c r="W727" i="1"/>
  <c r="W725" i="1" s="1"/>
  <c r="X727" i="1"/>
  <c r="Q728" i="1"/>
  <c r="R728" i="1"/>
  <c r="T728" i="1"/>
  <c r="U728" i="1"/>
  <c r="W728" i="1"/>
  <c r="X728" i="1"/>
  <c r="Q729" i="1"/>
  <c r="R729" i="1"/>
  <c r="S729" i="1"/>
  <c r="S725" i="1" s="1"/>
  <c r="U729" i="1"/>
  <c r="V729" i="1"/>
  <c r="X729" i="1"/>
  <c r="Q730" i="1"/>
  <c r="R730" i="1"/>
  <c r="S730" i="1"/>
  <c r="U730" i="1"/>
  <c r="V730" i="1"/>
  <c r="X730" i="1"/>
  <c r="Q731" i="1"/>
  <c r="R731" i="1"/>
  <c r="T731" i="1"/>
  <c r="U731" i="1"/>
  <c r="W731" i="1"/>
  <c r="X731" i="1"/>
  <c r="Q732" i="1"/>
  <c r="R732" i="1"/>
  <c r="S732" i="1"/>
  <c r="U732" i="1"/>
  <c r="V732" i="1"/>
  <c r="X732" i="1"/>
  <c r="Q733" i="1"/>
  <c r="R733" i="1"/>
  <c r="T733" i="1"/>
  <c r="U733" i="1"/>
  <c r="W733" i="1"/>
  <c r="X733" i="1"/>
  <c r="Q734" i="1"/>
  <c r="R734" i="1"/>
  <c r="T734" i="1"/>
  <c r="U734" i="1"/>
  <c r="W734" i="1"/>
  <c r="X734" i="1"/>
  <c r="Q735" i="1"/>
  <c r="R735" i="1"/>
  <c r="T735" i="1"/>
  <c r="U735" i="1"/>
  <c r="W735" i="1"/>
  <c r="X735" i="1"/>
  <c r="Q736" i="1"/>
  <c r="R736" i="1"/>
  <c r="T736" i="1"/>
  <c r="U736" i="1"/>
  <c r="W736" i="1"/>
  <c r="X736" i="1"/>
  <c r="Q737" i="1"/>
  <c r="R737" i="1"/>
  <c r="T737" i="1"/>
  <c r="U737" i="1"/>
  <c r="W737" i="1"/>
  <c r="X737" i="1"/>
  <c r="Q739" i="1"/>
  <c r="R739" i="1"/>
  <c r="T739" i="1"/>
  <c r="U739" i="1"/>
  <c r="W739" i="1"/>
  <c r="X739" i="1"/>
  <c r="Q740" i="1"/>
  <c r="R740" i="1"/>
  <c r="T740" i="1"/>
  <c r="U740" i="1"/>
  <c r="W740" i="1"/>
  <c r="X740" i="1"/>
  <c r="Q741" i="1"/>
  <c r="R741" i="1"/>
  <c r="T741" i="1"/>
  <c r="U741" i="1"/>
  <c r="W741" i="1"/>
  <c r="X741" i="1"/>
  <c r="Q742" i="1"/>
  <c r="R742" i="1"/>
  <c r="S742" i="1"/>
  <c r="U742" i="1"/>
  <c r="V742" i="1"/>
  <c r="X742" i="1"/>
  <c r="G743" i="1"/>
  <c r="H743" i="1"/>
  <c r="I743" i="1"/>
  <c r="J743" i="1"/>
  <c r="K743" i="1"/>
  <c r="L743" i="1"/>
  <c r="M743" i="1"/>
  <c r="N743" i="1"/>
  <c r="O743" i="1"/>
  <c r="X743" i="1" s="1"/>
  <c r="P743" i="1"/>
  <c r="T743" i="1"/>
  <c r="W743" i="1"/>
  <c r="Y743" i="1"/>
  <c r="Q745" i="1"/>
  <c r="R745" i="1"/>
  <c r="R743" i="1" s="1"/>
  <c r="S745" i="1"/>
  <c r="U745" i="1"/>
  <c r="V745" i="1"/>
  <c r="X745" i="1"/>
  <c r="Q746" i="1"/>
  <c r="R746" i="1"/>
  <c r="S746" i="1"/>
  <c r="U746" i="1"/>
  <c r="V746" i="1"/>
  <c r="X746" i="1"/>
  <c r="Q747" i="1"/>
  <c r="R747" i="1"/>
  <c r="S747" i="1"/>
  <c r="U747" i="1"/>
  <c r="V747" i="1"/>
  <c r="X747" i="1"/>
  <c r="Q748" i="1"/>
  <c r="R748" i="1"/>
  <c r="S748" i="1"/>
  <c r="U748" i="1"/>
  <c r="V748" i="1"/>
  <c r="X748" i="1"/>
  <c r="Q749" i="1"/>
  <c r="R749" i="1"/>
  <c r="S749" i="1"/>
  <c r="U749" i="1"/>
  <c r="V749" i="1"/>
  <c r="X749" i="1"/>
  <c r="I750" i="1"/>
  <c r="M750" i="1"/>
  <c r="G751" i="1"/>
  <c r="G750" i="1" s="1"/>
  <c r="H751" i="1"/>
  <c r="H750" i="1" s="1"/>
  <c r="I751" i="1"/>
  <c r="J751" i="1"/>
  <c r="J750" i="1" s="1"/>
  <c r="K751" i="1"/>
  <c r="K750" i="1" s="1"/>
  <c r="L751" i="1"/>
  <c r="L750" i="1" s="1"/>
  <c r="M751" i="1"/>
  <c r="N751" i="1"/>
  <c r="N750" i="1" s="1"/>
  <c r="O751" i="1"/>
  <c r="O750" i="1" s="1"/>
  <c r="X750" i="1" s="1"/>
  <c r="P751" i="1"/>
  <c r="P750" i="1" s="1"/>
  <c r="X751" i="1"/>
  <c r="Y751" i="1"/>
  <c r="Y750" i="1" s="1"/>
  <c r="Q753" i="1"/>
  <c r="T753" i="1"/>
  <c r="U753" i="1"/>
  <c r="W753" i="1"/>
  <c r="X753" i="1"/>
  <c r="Q754" i="1"/>
  <c r="R754" i="1"/>
  <c r="T754" i="1"/>
  <c r="U754" i="1"/>
  <c r="W754" i="1"/>
  <c r="X754" i="1"/>
  <c r="Q755" i="1"/>
  <c r="R755" i="1"/>
  <c r="S755" i="1"/>
  <c r="T755" i="1"/>
  <c r="U755" i="1"/>
  <c r="V755" i="1"/>
  <c r="W755" i="1"/>
  <c r="X755" i="1"/>
  <c r="Q756" i="1"/>
  <c r="R756" i="1"/>
  <c r="T756" i="1"/>
  <c r="U756" i="1"/>
  <c r="W756" i="1"/>
  <c r="X756" i="1"/>
  <c r="Q757" i="1"/>
  <c r="R757" i="1"/>
  <c r="T757" i="1"/>
  <c r="U757" i="1"/>
  <c r="W757" i="1"/>
  <c r="X757" i="1"/>
  <c r="Q758" i="1"/>
  <c r="R758" i="1"/>
  <c r="T758" i="1"/>
  <c r="U758" i="1"/>
  <c r="W758" i="1"/>
  <c r="X758" i="1"/>
  <c r="Q759" i="1"/>
  <c r="R759" i="1"/>
  <c r="S759" i="1"/>
  <c r="U759" i="1"/>
  <c r="V759" i="1"/>
  <c r="X759" i="1"/>
  <c r="Q760" i="1"/>
  <c r="R760" i="1"/>
  <c r="T760" i="1"/>
  <c r="U760" i="1"/>
  <c r="W760" i="1"/>
  <c r="X760" i="1"/>
  <c r="Q761" i="1"/>
  <c r="R761" i="1"/>
  <c r="T761" i="1"/>
  <c r="U761" i="1"/>
  <c r="W761" i="1"/>
  <c r="X761" i="1"/>
  <c r="Q762" i="1"/>
  <c r="R762" i="1"/>
  <c r="S762" i="1"/>
  <c r="U762" i="1"/>
  <c r="V762" i="1"/>
  <c r="X762" i="1"/>
  <c r="Q763" i="1"/>
  <c r="R763" i="1"/>
  <c r="T763" i="1"/>
  <c r="U763" i="1"/>
  <c r="W763" i="1"/>
  <c r="X763" i="1"/>
  <c r="Q764" i="1"/>
  <c r="R764" i="1"/>
  <c r="T764" i="1"/>
  <c r="U764" i="1"/>
  <c r="W764" i="1"/>
  <c r="X764" i="1"/>
  <c r="Q765" i="1"/>
  <c r="R765" i="1"/>
  <c r="T765" i="1"/>
  <c r="U765" i="1"/>
  <c r="W765" i="1"/>
  <c r="X765" i="1"/>
  <c r="Q766" i="1"/>
  <c r="R766" i="1"/>
  <c r="T766" i="1"/>
  <c r="U766" i="1"/>
  <c r="W766" i="1"/>
  <c r="X766" i="1"/>
  <c r="Q767" i="1"/>
  <c r="R767" i="1"/>
  <c r="S767" i="1"/>
  <c r="T767" i="1"/>
  <c r="U767" i="1"/>
  <c r="V767" i="1"/>
  <c r="W767" i="1"/>
  <c r="X767" i="1"/>
  <c r="G769" i="1"/>
  <c r="H769" i="1"/>
  <c r="H768" i="1" s="1"/>
  <c r="I769" i="1"/>
  <c r="J769" i="1"/>
  <c r="J768" i="1" s="1"/>
  <c r="K769" i="1"/>
  <c r="L769" i="1"/>
  <c r="L768" i="1" s="1"/>
  <c r="M769" i="1"/>
  <c r="N769" i="1"/>
  <c r="N768" i="1" s="1"/>
  <c r="O769" i="1"/>
  <c r="P769" i="1"/>
  <c r="P768" i="1" s="1"/>
  <c r="Y769" i="1"/>
  <c r="Q771" i="1"/>
  <c r="R771" i="1"/>
  <c r="S771" i="1"/>
  <c r="U771" i="1"/>
  <c r="V771" i="1"/>
  <c r="X771" i="1"/>
  <c r="Q772" i="1"/>
  <c r="R772" i="1"/>
  <c r="T772" i="1"/>
  <c r="U772" i="1"/>
  <c r="W772" i="1"/>
  <c r="X772" i="1"/>
  <c r="Q773" i="1"/>
  <c r="R773" i="1"/>
  <c r="S773" i="1"/>
  <c r="T773" i="1"/>
  <c r="V773" i="1"/>
  <c r="W773" i="1"/>
  <c r="Q774" i="1"/>
  <c r="R774" i="1"/>
  <c r="S774" i="1"/>
  <c r="U774" i="1"/>
  <c r="V774" i="1"/>
  <c r="X774" i="1"/>
  <c r="Q775" i="1"/>
  <c r="R775" i="1"/>
  <c r="S775" i="1"/>
  <c r="U775" i="1"/>
  <c r="V775" i="1"/>
  <c r="X775" i="1"/>
  <c r="Q776" i="1"/>
  <c r="R776" i="1"/>
  <c r="T776" i="1"/>
  <c r="U776" i="1"/>
  <c r="W776" i="1"/>
  <c r="X776" i="1"/>
  <c r="Q777" i="1"/>
  <c r="R777" i="1"/>
  <c r="T777" i="1"/>
  <c r="U777" i="1"/>
  <c r="W777" i="1"/>
  <c r="X777" i="1"/>
  <c r="Q778" i="1"/>
  <c r="R778" i="1"/>
  <c r="T778" i="1"/>
  <c r="U778" i="1"/>
  <c r="W778" i="1"/>
  <c r="X778" i="1"/>
  <c r="Q779" i="1"/>
  <c r="R779" i="1"/>
  <c r="T779" i="1"/>
  <c r="U779" i="1"/>
  <c r="W779" i="1"/>
  <c r="X779" i="1"/>
  <c r="Q780" i="1"/>
  <c r="R780" i="1"/>
  <c r="S780" i="1"/>
  <c r="V780" i="1"/>
  <c r="X780" i="1"/>
  <c r="Q781" i="1"/>
  <c r="R781" i="1"/>
  <c r="T781" i="1"/>
  <c r="U781" i="1"/>
  <c r="W781" i="1"/>
  <c r="X781" i="1"/>
  <c r="Q782" i="1"/>
  <c r="R782" i="1"/>
  <c r="S782" i="1"/>
  <c r="V782" i="1"/>
  <c r="Q784" i="1"/>
  <c r="R784" i="1"/>
  <c r="S784" i="1"/>
  <c r="U784" i="1"/>
  <c r="V784" i="1"/>
  <c r="X784" i="1"/>
  <c r="Q785" i="1"/>
  <c r="R785" i="1"/>
  <c r="S785" i="1"/>
  <c r="V785" i="1"/>
  <c r="Q786" i="1"/>
  <c r="R786" i="1"/>
  <c r="S786" i="1"/>
  <c r="T786" i="1"/>
  <c r="V786" i="1"/>
  <c r="W786" i="1"/>
  <c r="G787" i="1"/>
  <c r="H787" i="1"/>
  <c r="I787" i="1"/>
  <c r="J787" i="1"/>
  <c r="K787" i="1"/>
  <c r="L787" i="1"/>
  <c r="M787" i="1"/>
  <c r="N787" i="1"/>
  <c r="O787" i="1"/>
  <c r="U787" i="1" s="1"/>
  <c r="P787" i="1"/>
  <c r="Q787" i="1"/>
  <c r="R787" i="1"/>
  <c r="Y787" i="1"/>
  <c r="T789" i="1"/>
  <c r="U789" i="1"/>
  <c r="T790" i="1"/>
  <c r="U790" i="1"/>
  <c r="T791" i="1"/>
  <c r="U791" i="1"/>
  <c r="T792" i="1"/>
  <c r="U792" i="1"/>
  <c r="T793" i="1"/>
  <c r="U793" i="1"/>
  <c r="T794" i="1"/>
  <c r="U794" i="1"/>
  <c r="S795" i="1"/>
  <c r="S787" i="1" s="1"/>
  <c r="G797" i="1"/>
  <c r="G796" i="1" s="1"/>
  <c r="H797" i="1"/>
  <c r="H796" i="1" s="1"/>
  <c r="I797" i="1"/>
  <c r="I796" i="1" s="1"/>
  <c r="J797" i="1"/>
  <c r="J796" i="1" s="1"/>
  <c r="K797" i="1"/>
  <c r="K796" i="1" s="1"/>
  <c r="L797" i="1"/>
  <c r="L796" i="1" s="1"/>
  <c r="M797" i="1"/>
  <c r="M796" i="1" s="1"/>
  <c r="N797" i="1"/>
  <c r="N796" i="1" s="1"/>
  <c r="O797" i="1"/>
  <c r="P797" i="1"/>
  <c r="P796" i="1" s="1"/>
  <c r="S797" i="1"/>
  <c r="S796" i="1" s="1"/>
  <c r="Y797" i="1"/>
  <c r="Y796" i="1" s="1"/>
  <c r="Q799" i="1"/>
  <c r="Q797" i="1" s="1"/>
  <c r="Q796" i="1" s="1"/>
  <c r="R799" i="1"/>
  <c r="T799" i="1"/>
  <c r="U799" i="1"/>
  <c r="W799" i="1"/>
  <c r="W797" i="1" s="1"/>
  <c r="W796" i="1" s="1"/>
  <c r="X799" i="1"/>
  <c r="Q800" i="1"/>
  <c r="R800" i="1"/>
  <c r="T800" i="1"/>
  <c r="U800" i="1"/>
  <c r="W800" i="1"/>
  <c r="X800" i="1"/>
  <c r="Q801" i="1"/>
  <c r="R801" i="1"/>
  <c r="S801" i="1"/>
  <c r="T801" i="1"/>
  <c r="V801" i="1"/>
  <c r="W801" i="1"/>
  <c r="Q802" i="1"/>
  <c r="R802" i="1"/>
  <c r="S802" i="1"/>
  <c r="T802" i="1"/>
  <c r="V802" i="1"/>
  <c r="W802" i="1"/>
  <c r="Q803" i="1"/>
  <c r="R803" i="1"/>
  <c r="S803" i="1"/>
  <c r="U803" i="1"/>
  <c r="V803" i="1"/>
  <c r="X803" i="1"/>
  <c r="Q804" i="1"/>
  <c r="R804" i="1"/>
  <c r="S804" i="1"/>
  <c r="U804" i="1"/>
  <c r="V804" i="1"/>
  <c r="X804" i="1"/>
  <c r="Q805" i="1"/>
  <c r="R805" i="1"/>
  <c r="S805" i="1"/>
  <c r="U805" i="1"/>
  <c r="V805" i="1"/>
  <c r="X805" i="1"/>
  <c r="Q806" i="1"/>
  <c r="R806" i="1"/>
  <c r="S806" i="1"/>
  <c r="U806" i="1"/>
  <c r="V806" i="1"/>
  <c r="X806" i="1"/>
  <c r="Q807" i="1"/>
  <c r="R807" i="1"/>
  <c r="S807" i="1"/>
  <c r="U807" i="1"/>
  <c r="V807" i="1"/>
  <c r="X807" i="1"/>
  <c r="Q808" i="1"/>
  <c r="R808" i="1"/>
  <c r="S808" i="1"/>
  <c r="T808" i="1"/>
  <c r="U808" i="1"/>
  <c r="V808" i="1"/>
  <c r="W808" i="1"/>
  <c r="X808" i="1"/>
  <c r="Q809" i="1"/>
  <c r="R809" i="1"/>
  <c r="T809" i="1"/>
  <c r="U809" i="1"/>
  <c r="W809" i="1"/>
  <c r="X809" i="1"/>
  <c r="Q810" i="1"/>
  <c r="R810" i="1"/>
  <c r="S810" i="1"/>
  <c r="T810" i="1"/>
  <c r="V810" i="1"/>
  <c r="W810" i="1"/>
  <c r="Y811" i="1"/>
  <c r="G812" i="1"/>
  <c r="G811" i="1" s="1"/>
  <c r="H812" i="1"/>
  <c r="H811" i="1" s="1"/>
  <c r="I812" i="1"/>
  <c r="I811" i="1" s="1"/>
  <c r="J812" i="1"/>
  <c r="J811" i="1" s="1"/>
  <c r="K812" i="1"/>
  <c r="K811" i="1" s="1"/>
  <c r="L812" i="1"/>
  <c r="L811" i="1" s="1"/>
  <c r="M812" i="1"/>
  <c r="M811" i="1" s="1"/>
  <c r="N812" i="1"/>
  <c r="N811" i="1" s="1"/>
  <c r="O812" i="1"/>
  <c r="O811" i="1" s="1"/>
  <c r="X811" i="1" s="1"/>
  <c r="P812" i="1"/>
  <c r="P811" i="1" s="1"/>
  <c r="X812" i="1"/>
  <c r="Y812" i="1"/>
  <c r="Q814" i="1"/>
  <c r="R814" i="1"/>
  <c r="R812" i="1" s="1"/>
  <c r="R811" i="1" s="1"/>
  <c r="S814" i="1"/>
  <c r="U814" i="1"/>
  <c r="V814" i="1"/>
  <c r="X814" i="1"/>
  <c r="Q815" i="1"/>
  <c r="R815" i="1"/>
  <c r="S815" i="1"/>
  <c r="U815" i="1"/>
  <c r="V815" i="1"/>
  <c r="X815" i="1"/>
  <c r="Q816" i="1"/>
  <c r="R816" i="1"/>
  <c r="T816" i="1"/>
  <c r="U816" i="1"/>
  <c r="W816" i="1"/>
  <c r="W812" i="1" s="1"/>
  <c r="W811" i="1" s="1"/>
  <c r="X816" i="1"/>
  <c r="Q817" i="1"/>
  <c r="R817" i="1"/>
  <c r="T817" i="1"/>
  <c r="U817" i="1"/>
  <c r="W817" i="1"/>
  <c r="X817" i="1"/>
  <c r="Q818" i="1"/>
  <c r="R818" i="1"/>
  <c r="T818" i="1"/>
  <c r="U818" i="1"/>
  <c r="W818" i="1"/>
  <c r="X818" i="1"/>
  <c r="Q819" i="1"/>
  <c r="R819" i="1"/>
  <c r="T819" i="1"/>
  <c r="U819" i="1"/>
  <c r="W819" i="1"/>
  <c r="X819" i="1"/>
  <c r="Q820" i="1"/>
  <c r="R820" i="1"/>
  <c r="S820" i="1"/>
  <c r="U820" i="1"/>
  <c r="V820" i="1"/>
  <c r="X820" i="1"/>
  <c r="Q821" i="1"/>
  <c r="R821" i="1"/>
  <c r="T821" i="1"/>
  <c r="U821" i="1"/>
  <c r="W821" i="1"/>
  <c r="X821" i="1"/>
  <c r="Q822" i="1"/>
  <c r="R822" i="1"/>
  <c r="S822" i="1"/>
  <c r="T822" i="1"/>
  <c r="U822" i="1"/>
  <c r="V822" i="1"/>
  <c r="W822" i="1"/>
  <c r="X822" i="1"/>
  <c r="Q823" i="1"/>
  <c r="R823" i="1"/>
  <c r="T823" i="1"/>
  <c r="U823" i="1"/>
  <c r="W823" i="1"/>
  <c r="X823" i="1"/>
  <c r="Q824" i="1"/>
  <c r="R824" i="1"/>
  <c r="S824" i="1"/>
  <c r="U824" i="1"/>
  <c r="V824" i="1"/>
  <c r="X824" i="1"/>
  <c r="Q825" i="1"/>
  <c r="R825" i="1"/>
  <c r="S825" i="1"/>
  <c r="T825" i="1"/>
  <c r="V825" i="1"/>
  <c r="W825" i="1"/>
  <c r="Q826" i="1"/>
  <c r="R826" i="1"/>
  <c r="S826" i="1"/>
  <c r="U826" i="1"/>
  <c r="V826" i="1"/>
  <c r="X826" i="1"/>
  <c r="Q827" i="1"/>
  <c r="R827" i="1"/>
  <c r="T827" i="1"/>
  <c r="U827" i="1"/>
  <c r="W827" i="1"/>
  <c r="X827" i="1"/>
  <c r="Q828" i="1"/>
  <c r="R828" i="1"/>
  <c r="S828" i="1"/>
  <c r="U828" i="1"/>
  <c r="V828" i="1"/>
  <c r="X828" i="1"/>
  <c r="Q829" i="1"/>
  <c r="R829" i="1"/>
  <c r="S829" i="1"/>
  <c r="T829" i="1"/>
  <c r="U829" i="1"/>
  <c r="V829" i="1"/>
  <c r="W829" i="1"/>
  <c r="X829" i="1"/>
  <c r="G831" i="1"/>
  <c r="G830" i="1" s="1"/>
  <c r="H831" i="1"/>
  <c r="H830" i="1" s="1"/>
  <c r="I831" i="1"/>
  <c r="I830" i="1" s="1"/>
  <c r="J831" i="1"/>
  <c r="J830" i="1" s="1"/>
  <c r="K831" i="1"/>
  <c r="K830" i="1" s="1"/>
  <c r="L831" i="1"/>
  <c r="L830" i="1" s="1"/>
  <c r="M831" i="1"/>
  <c r="M830" i="1" s="1"/>
  <c r="N831" i="1"/>
  <c r="N830" i="1" s="1"/>
  <c r="O831" i="1"/>
  <c r="X831" i="1" s="1"/>
  <c r="P831" i="1"/>
  <c r="P830" i="1" s="1"/>
  <c r="Y831" i="1"/>
  <c r="Y830" i="1" s="1"/>
  <c r="Q833" i="1"/>
  <c r="R833" i="1"/>
  <c r="S833" i="1"/>
  <c r="U833" i="1"/>
  <c r="V833" i="1"/>
  <c r="X833" i="1"/>
  <c r="Q834" i="1"/>
  <c r="R834" i="1"/>
  <c r="R831" i="1" s="1"/>
  <c r="R830" i="1" s="1"/>
  <c r="T834" i="1"/>
  <c r="U834" i="1"/>
  <c r="W834" i="1"/>
  <c r="X834" i="1"/>
  <c r="Q835" i="1"/>
  <c r="R835" i="1"/>
  <c r="S835" i="1"/>
  <c r="T835" i="1"/>
  <c r="U835" i="1"/>
  <c r="V835" i="1"/>
  <c r="W835" i="1"/>
  <c r="X835" i="1"/>
  <c r="Q836" i="1"/>
  <c r="R836" i="1"/>
  <c r="S836" i="1"/>
  <c r="U836" i="1"/>
  <c r="V836" i="1"/>
  <c r="X836" i="1"/>
  <c r="Q837" i="1"/>
  <c r="R837" i="1"/>
  <c r="S837" i="1"/>
  <c r="U837" i="1"/>
  <c r="V837" i="1"/>
  <c r="X837" i="1"/>
  <c r="Q838" i="1"/>
  <c r="R838" i="1"/>
  <c r="S838" i="1"/>
  <c r="T838" i="1"/>
  <c r="U838" i="1"/>
  <c r="V838" i="1"/>
  <c r="W838" i="1"/>
  <c r="X838" i="1"/>
  <c r="Q839" i="1"/>
  <c r="R839" i="1"/>
  <c r="S839" i="1"/>
  <c r="T839" i="1"/>
  <c r="U839" i="1"/>
  <c r="V839" i="1"/>
  <c r="W839" i="1"/>
  <c r="X839" i="1"/>
  <c r="Q840" i="1"/>
  <c r="R840" i="1"/>
  <c r="S840" i="1"/>
  <c r="U840" i="1"/>
  <c r="V840" i="1"/>
  <c r="X840" i="1"/>
  <c r="Q841" i="1"/>
  <c r="R841" i="1"/>
  <c r="S841" i="1"/>
  <c r="U841" i="1"/>
  <c r="V841" i="1"/>
  <c r="X841" i="1"/>
  <c r="Q842" i="1"/>
  <c r="R842" i="1"/>
  <c r="S842" i="1"/>
  <c r="U842" i="1"/>
  <c r="V842" i="1"/>
  <c r="X842" i="1"/>
  <c r="Q843" i="1"/>
  <c r="R843" i="1"/>
  <c r="S843" i="1"/>
  <c r="V843" i="1"/>
  <c r="Q844" i="1"/>
  <c r="R844" i="1"/>
  <c r="S844" i="1"/>
  <c r="U844" i="1"/>
  <c r="V844" i="1"/>
  <c r="X844" i="1"/>
  <c r="Q845" i="1"/>
  <c r="R845" i="1"/>
  <c r="S845" i="1"/>
  <c r="T845" i="1"/>
  <c r="V845" i="1"/>
  <c r="W845" i="1"/>
  <c r="G847" i="1"/>
  <c r="H847" i="1"/>
  <c r="H846" i="1" s="1"/>
  <c r="I847" i="1"/>
  <c r="J847" i="1"/>
  <c r="J846" i="1" s="1"/>
  <c r="K847" i="1"/>
  <c r="L847" i="1"/>
  <c r="L846" i="1" s="1"/>
  <c r="M847" i="1"/>
  <c r="N847" i="1"/>
  <c r="N846" i="1" s="1"/>
  <c r="O847" i="1"/>
  <c r="P847" i="1"/>
  <c r="P846" i="1" s="1"/>
  <c r="X847" i="1"/>
  <c r="Y847" i="1"/>
  <c r="Q849" i="1"/>
  <c r="R849" i="1"/>
  <c r="R847" i="1" s="1"/>
  <c r="S849" i="1"/>
  <c r="U849" i="1"/>
  <c r="V849" i="1"/>
  <c r="X849" i="1"/>
  <c r="Q850" i="1"/>
  <c r="R850" i="1"/>
  <c r="S850" i="1"/>
  <c r="U850" i="1"/>
  <c r="V850" i="1"/>
  <c r="X850" i="1"/>
  <c r="Q851" i="1"/>
  <c r="R851" i="1"/>
  <c r="S851" i="1"/>
  <c r="T851" i="1"/>
  <c r="V851" i="1"/>
  <c r="W851" i="1"/>
  <c r="Q852" i="1"/>
  <c r="R852" i="1"/>
  <c r="S852" i="1"/>
  <c r="T852" i="1"/>
  <c r="V852" i="1"/>
  <c r="W852" i="1"/>
  <c r="Q853" i="1"/>
  <c r="R853" i="1"/>
  <c r="T853" i="1"/>
  <c r="U853" i="1"/>
  <c r="W853" i="1"/>
  <c r="X853" i="1"/>
  <c r="Q854" i="1"/>
  <c r="R854" i="1"/>
  <c r="T854" i="1"/>
  <c r="U854" i="1"/>
  <c r="W854" i="1"/>
  <c r="X854" i="1"/>
  <c r="Q855" i="1"/>
  <c r="R855" i="1"/>
  <c r="S855" i="1"/>
  <c r="U855" i="1"/>
  <c r="V855" i="1"/>
  <c r="X855" i="1"/>
  <c r="Q856" i="1"/>
  <c r="R856" i="1"/>
  <c r="T856" i="1"/>
  <c r="U856" i="1"/>
  <c r="W856" i="1"/>
  <c r="X856" i="1"/>
  <c r="Q857" i="1"/>
  <c r="R857" i="1"/>
  <c r="T857" i="1"/>
  <c r="U857" i="1"/>
  <c r="W857" i="1"/>
  <c r="X857" i="1"/>
  <c r="Q858" i="1"/>
  <c r="R858" i="1"/>
  <c r="T858" i="1"/>
  <c r="U858" i="1"/>
  <c r="W858" i="1"/>
  <c r="X858" i="1"/>
  <c r="Q859" i="1"/>
  <c r="R859" i="1"/>
  <c r="S859" i="1"/>
  <c r="T859" i="1"/>
  <c r="V859" i="1"/>
  <c r="W859" i="1"/>
  <c r="Q860" i="1"/>
  <c r="R860" i="1"/>
  <c r="S860" i="1"/>
  <c r="T860" i="1"/>
  <c r="V860" i="1"/>
  <c r="W860" i="1"/>
  <c r="G861" i="1"/>
  <c r="G846" i="1" s="1"/>
  <c r="H861" i="1"/>
  <c r="I861" i="1"/>
  <c r="I846" i="1" s="1"/>
  <c r="J861" i="1"/>
  <c r="K861" i="1"/>
  <c r="K846" i="1" s="1"/>
  <c r="L861" i="1"/>
  <c r="M861" i="1"/>
  <c r="M846" i="1" s="1"/>
  <c r="N861" i="1"/>
  <c r="O861" i="1"/>
  <c r="O846" i="1" s="1"/>
  <c r="X846" i="1" s="1"/>
  <c r="P861" i="1"/>
  <c r="Y861" i="1"/>
  <c r="Y846" i="1" s="1"/>
  <c r="Q866" i="1"/>
  <c r="Q861" i="1" s="1"/>
  <c r="R866" i="1"/>
  <c r="S866" i="1"/>
  <c r="S861" i="1" s="1"/>
  <c r="U866" i="1"/>
  <c r="V866" i="1"/>
  <c r="X866" i="1"/>
  <c r="Q867" i="1"/>
  <c r="R867" i="1"/>
  <c r="T867" i="1"/>
  <c r="U867" i="1"/>
  <c r="W867" i="1"/>
  <c r="W861" i="1" s="1"/>
  <c r="X867" i="1"/>
  <c r="Q868" i="1"/>
  <c r="R868" i="1"/>
  <c r="T868" i="1"/>
  <c r="U868" i="1"/>
  <c r="W868" i="1"/>
  <c r="X868" i="1"/>
  <c r="Q869" i="1"/>
  <c r="R869" i="1"/>
  <c r="S869" i="1"/>
  <c r="U869" i="1"/>
  <c r="V869" i="1"/>
  <c r="X869" i="1"/>
  <c r="Q870" i="1"/>
  <c r="R870" i="1"/>
  <c r="S870" i="1"/>
  <c r="U870" i="1"/>
  <c r="V870" i="1"/>
  <c r="X870" i="1"/>
  <c r="Q871" i="1"/>
  <c r="R871" i="1"/>
  <c r="T871" i="1"/>
  <c r="U871" i="1"/>
  <c r="W871" i="1"/>
  <c r="X871" i="1"/>
  <c r="G873" i="1"/>
  <c r="G872" i="1" s="1"/>
  <c r="H873" i="1"/>
  <c r="H872" i="1" s="1"/>
  <c r="I873" i="1"/>
  <c r="J873" i="1"/>
  <c r="J872" i="1" s="1"/>
  <c r="K873" i="1"/>
  <c r="L873" i="1"/>
  <c r="L872" i="1" s="1"/>
  <c r="M873" i="1"/>
  <c r="N873" i="1"/>
  <c r="N872" i="1" s="1"/>
  <c r="O873" i="1"/>
  <c r="P873" i="1"/>
  <c r="P872" i="1" s="1"/>
  <c r="Y873" i="1"/>
  <c r="Q882" i="1"/>
  <c r="R882" i="1"/>
  <c r="S882" i="1"/>
  <c r="T882" i="1"/>
  <c r="U882" i="1"/>
  <c r="V882" i="1"/>
  <c r="W882" i="1"/>
  <c r="X882" i="1"/>
  <c r="Q883" i="1"/>
  <c r="R883" i="1"/>
  <c r="S883" i="1"/>
  <c r="T883" i="1"/>
  <c r="U883" i="1"/>
  <c r="V883" i="1"/>
  <c r="W883" i="1"/>
  <c r="X883" i="1"/>
  <c r="Q884" i="1"/>
  <c r="R884" i="1"/>
  <c r="S884" i="1"/>
  <c r="T884" i="1"/>
  <c r="U884" i="1"/>
  <c r="V884" i="1"/>
  <c r="W884" i="1"/>
  <c r="X884" i="1"/>
  <c r="Q885" i="1"/>
  <c r="R885" i="1"/>
  <c r="S885" i="1"/>
  <c r="T885" i="1"/>
  <c r="U885" i="1"/>
  <c r="V885" i="1"/>
  <c r="W885" i="1"/>
  <c r="X885" i="1"/>
  <c r="Q886" i="1"/>
  <c r="R886" i="1"/>
  <c r="S886" i="1"/>
  <c r="T886" i="1"/>
  <c r="U886" i="1"/>
  <c r="V886" i="1"/>
  <c r="W886" i="1"/>
  <c r="X886" i="1"/>
  <c r="Q887" i="1"/>
  <c r="R887" i="1"/>
  <c r="S887" i="1"/>
  <c r="T887" i="1"/>
  <c r="U887" i="1"/>
  <c r="V887" i="1"/>
  <c r="W887" i="1"/>
  <c r="X887" i="1"/>
  <c r="Q888" i="1"/>
  <c r="R888" i="1"/>
  <c r="T888" i="1"/>
  <c r="U888" i="1"/>
  <c r="W888" i="1"/>
  <c r="X888" i="1"/>
  <c r="Q889" i="1"/>
  <c r="R889" i="1"/>
  <c r="S889" i="1"/>
  <c r="T889" i="1"/>
  <c r="U889" i="1"/>
  <c r="V889" i="1"/>
  <c r="W889" i="1"/>
  <c r="X889" i="1"/>
  <c r="Q890" i="1"/>
  <c r="R890" i="1"/>
  <c r="S890" i="1"/>
  <c r="T890" i="1"/>
  <c r="U890" i="1"/>
  <c r="V890" i="1"/>
  <c r="W890" i="1"/>
  <c r="X890" i="1"/>
  <c r="Q891" i="1"/>
  <c r="R891" i="1"/>
  <c r="S891" i="1"/>
  <c r="T891" i="1"/>
  <c r="U891" i="1"/>
  <c r="V891" i="1"/>
  <c r="W891" i="1"/>
  <c r="X891" i="1"/>
  <c r="Q892" i="1"/>
  <c r="R892" i="1"/>
  <c r="S892" i="1"/>
  <c r="T892" i="1"/>
  <c r="U892" i="1"/>
  <c r="V892" i="1"/>
  <c r="W892" i="1"/>
  <c r="Q893" i="1"/>
  <c r="R893" i="1"/>
  <c r="S893" i="1"/>
  <c r="T893" i="1"/>
  <c r="V893" i="1"/>
  <c r="W893" i="1"/>
  <c r="Q894" i="1"/>
  <c r="R894" i="1"/>
  <c r="T894" i="1"/>
  <c r="U894" i="1"/>
  <c r="W894" i="1"/>
  <c r="X894" i="1"/>
  <c r="Q895" i="1"/>
  <c r="R895" i="1"/>
  <c r="S895" i="1"/>
  <c r="T895" i="1"/>
  <c r="V895" i="1"/>
  <c r="W895" i="1"/>
  <c r="Q896" i="1"/>
  <c r="R896" i="1"/>
  <c r="S896" i="1"/>
  <c r="T896" i="1"/>
  <c r="U896" i="1"/>
  <c r="V896" i="1"/>
  <c r="W896" i="1"/>
  <c r="X896" i="1"/>
  <c r="Q897" i="1"/>
  <c r="R897" i="1"/>
  <c r="S897" i="1"/>
  <c r="T897" i="1"/>
  <c r="U897" i="1"/>
  <c r="V897" i="1"/>
  <c r="W897" i="1"/>
  <c r="X897" i="1"/>
  <c r="I898" i="1"/>
  <c r="J898" i="1"/>
  <c r="K898" i="1"/>
  <c r="L898" i="1"/>
  <c r="M898" i="1"/>
  <c r="N898" i="1"/>
  <c r="O898" i="1"/>
  <c r="X898" i="1" s="1"/>
  <c r="P898" i="1"/>
  <c r="Y898" i="1"/>
  <c r="Q900" i="1"/>
  <c r="Q898" i="1" s="1"/>
  <c r="R900" i="1"/>
  <c r="R898" i="1" s="1"/>
  <c r="S900" i="1"/>
  <c r="S898" i="1" s="1"/>
  <c r="T900" i="1"/>
  <c r="T898" i="1" s="1"/>
  <c r="U900" i="1"/>
  <c r="U898" i="1" s="1"/>
  <c r="V900" i="1"/>
  <c r="V898" i="1" s="1"/>
  <c r="W900" i="1"/>
  <c r="W898" i="1" s="1"/>
  <c r="X900" i="1"/>
  <c r="G902" i="1"/>
  <c r="G901" i="1" s="1"/>
  <c r="H902" i="1"/>
  <c r="I902" i="1"/>
  <c r="I901" i="1" s="1"/>
  <c r="J902" i="1"/>
  <c r="K902" i="1"/>
  <c r="K901" i="1" s="1"/>
  <c r="L902" i="1"/>
  <c r="M902" i="1"/>
  <c r="M901" i="1" s="1"/>
  <c r="N902" i="1"/>
  <c r="O902" i="1"/>
  <c r="O901" i="1" s="1"/>
  <c r="X901" i="1" s="1"/>
  <c r="P902" i="1"/>
  <c r="Q902" i="1"/>
  <c r="Y902" i="1"/>
  <c r="Y901" i="1" s="1"/>
  <c r="Q904" i="1"/>
  <c r="R904" i="1"/>
  <c r="T904" i="1"/>
  <c r="U904" i="1"/>
  <c r="W904" i="1"/>
  <c r="X904" i="1"/>
  <c r="Q905" i="1"/>
  <c r="R905" i="1"/>
  <c r="T905" i="1"/>
  <c r="U905" i="1"/>
  <c r="W905" i="1"/>
  <c r="X905" i="1"/>
  <c r="Q906" i="1"/>
  <c r="R906" i="1"/>
  <c r="T906" i="1"/>
  <c r="U906" i="1"/>
  <c r="W906" i="1"/>
  <c r="X906" i="1"/>
  <c r="Q907" i="1"/>
  <c r="R907" i="1"/>
  <c r="S907" i="1"/>
  <c r="S902" i="1" s="1"/>
  <c r="T907" i="1"/>
  <c r="U907" i="1"/>
  <c r="V907" i="1"/>
  <c r="W907" i="1"/>
  <c r="X907" i="1"/>
  <c r="Q908" i="1"/>
  <c r="R908" i="1"/>
  <c r="T908" i="1"/>
  <c r="U908" i="1"/>
  <c r="W908" i="1"/>
  <c r="X908" i="1"/>
  <c r="Q909" i="1"/>
  <c r="R909" i="1"/>
  <c r="T909" i="1"/>
  <c r="U909" i="1"/>
  <c r="W909" i="1"/>
  <c r="X909" i="1"/>
  <c r="Q910" i="1"/>
  <c r="R910" i="1"/>
  <c r="S910" i="1"/>
  <c r="V910" i="1"/>
  <c r="Q911" i="1"/>
  <c r="R911" i="1"/>
  <c r="T911" i="1"/>
  <c r="U911" i="1"/>
  <c r="W911" i="1"/>
  <c r="X911" i="1"/>
  <c r="Q912" i="1"/>
  <c r="R912" i="1"/>
  <c r="S912" i="1"/>
  <c r="T912" i="1"/>
  <c r="U912" i="1"/>
  <c r="V912" i="1"/>
  <c r="W912" i="1"/>
  <c r="X912" i="1"/>
  <c r="Q913" i="1"/>
  <c r="R913" i="1"/>
  <c r="T913" i="1"/>
  <c r="U913" i="1"/>
  <c r="W913" i="1"/>
  <c r="X913" i="1"/>
  <c r="Q914" i="1"/>
  <c r="R914" i="1"/>
  <c r="S914" i="1"/>
  <c r="T914" i="1"/>
  <c r="V914" i="1"/>
  <c r="W914" i="1"/>
  <c r="W902" i="1" s="1"/>
  <c r="W901" i="1" s="1"/>
  <c r="G915" i="1"/>
  <c r="H915" i="1"/>
  <c r="H901" i="1" s="1"/>
  <c r="I915" i="1"/>
  <c r="J915" i="1"/>
  <c r="J901" i="1" s="1"/>
  <c r="K915" i="1"/>
  <c r="L915" i="1"/>
  <c r="L901" i="1" s="1"/>
  <c r="M915" i="1"/>
  <c r="N915" i="1"/>
  <c r="N901" i="1" s="1"/>
  <c r="O915" i="1"/>
  <c r="P915" i="1"/>
  <c r="P901" i="1" s="1"/>
  <c r="T915" i="1"/>
  <c r="W915" i="1"/>
  <c r="X915" i="1"/>
  <c r="Y915" i="1"/>
  <c r="Q917" i="1"/>
  <c r="R917" i="1"/>
  <c r="R915" i="1" s="1"/>
  <c r="S917" i="1"/>
  <c r="U917" i="1"/>
  <c r="V917" i="1"/>
  <c r="X917" i="1"/>
  <c r="Q918" i="1"/>
  <c r="R918" i="1"/>
  <c r="S918" i="1"/>
  <c r="U918" i="1"/>
  <c r="V918" i="1"/>
  <c r="X918" i="1"/>
  <c r="Q919" i="1"/>
  <c r="R919" i="1"/>
  <c r="S919" i="1"/>
  <c r="U919" i="1"/>
  <c r="V919" i="1"/>
  <c r="X919" i="1"/>
  <c r="G921" i="1"/>
  <c r="G920" i="1" s="1"/>
  <c r="H921" i="1"/>
  <c r="I921" i="1"/>
  <c r="J921" i="1"/>
  <c r="K921" i="1"/>
  <c r="L921" i="1"/>
  <c r="M921" i="1"/>
  <c r="M920" i="1" s="1"/>
  <c r="N921" i="1"/>
  <c r="O921" i="1"/>
  <c r="O920" i="1" s="1"/>
  <c r="P921" i="1"/>
  <c r="S921" i="1"/>
  <c r="V921" i="1"/>
  <c r="X921" i="1"/>
  <c r="Y921" i="1"/>
  <c r="Y920" i="1" s="1"/>
  <c r="Q923" i="1"/>
  <c r="R923" i="1"/>
  <c r="T923" i="1"/>
  <c r="U923" i="1"/>
  <c r="W923" i="1"/>
  <c r="X923" i="1"/>
  <c r="Q924" i="1"/>
  <c r="R924" i="1"/>
  <c r="T924" i="1"/>
  <c r="U924" i="1"/>
  <c r="W924" i="1"/>
  <c r="X924" i="1"/>
  <c r="Q925" i="1"/>
  <c r="R925" i="1"/>
  <c r="T925" i="1"/>
  <c r="U925" i="1"/>
  <c r="W925" i="1"/>
  <c r="X925" i="1"/>
  <c r="Q926" i="1"/>
  <c r="R926" i="1"/>
  <c r="T926" i="1"/>
  <c r="U926" i="1"/>
  <c r="W926" i="1"/>
  <c r="X926" i="1"/>
  <c r="Q927" i="1"/>
  <c r="R927" i="1"/>
  <c r="T927" i="1"/>
  <c r="U927" i="1"/>
  <c r="W927" i="1"/>
  <c r="X927" i="1"/>
  <c r="Q928" i="1"/>
  <c r="R928" i="1"/>
  <c r="T928" i="1"/>
  <c r="U928" i="1"/>
  <c r="W928" i="1"/>
  <c r="X928" i="1"/>
  <c r="Q929" i="1"/>
  <c r="T929" i="1"/>
  <c r="U929" i="1"/>
  <c r="W929" i="1"/>
  <c r="X929" i="1"/>
  <c r="Q930" i="1"/>
  <c r="R930" i="1"/>
  <c r="R921" i="1" s="1"/>
  <c r="T930" i="1"/>
  <c r="U930" i="1"/>
  <c r="W930" i="1"/>
  <c r="X930" i="1"/>
  <c r="G931" i="1"/>
  <c r="H931" i="1"/>
  <c r="I931" i="1"/>
  <c r="J931" i="1"/>
  <c r="K931" i="1"/>
  <c r="L931" i="1"/>
  <c r="M931" i="1"/>
  <c r="N931" i="1"/>
  <c r="O931" i="1"/>
  <c r="P931" i="1"/>
  <c r="X931" i="1"/>
  <c r="Y931" i="1"/>
  <c r="Q933" i="1"/>
  <c r="R933" i="1"/>
  <c r="R931" i="1" s="1"/>
  <c r="T933" i="1"/>
  <c r="U933" i="1"/>
  <c r="W933" i="1"/>
  <c r="X933" i="1"/>
  <c r="Q934" i="1"/>
  <c r="R934" i="1"/>
  <c r="T934" i="1"/>
  <c r="U934" i="1"/>
  <c r="W934" i="1"/>
  <c r="X934" i="1"/>
  <c r="Q935" i="1"/>
  <c r="R935" i="1"/>
  <c r="T935" i="1"/>
  <c r="U935" i="1"/>
  <c r="W935" i="1"/>
  <c r="X935" i="1"/>
  <c r="Q936" i="1"/>
  <c r="R936" i="1"/>
  <c r="S936" i="1"/>
  <c r="T936" i="1"/>
  <c r="V936" i="1"/>
  <c r="W936" i="1"/>
  <c r="Q937" i="1"/>
  <c r="R937" i="1"/>
  <c r="S937" i="1"/>
  <c r="U937" i="1"/>
  <c r="V937" i="1"/>
  <c r="X937" i="1"/>
  <c r="I938" i="1"/>
  <c r="J938" i="1"/>
  <c r="K938" i="1"/>
  <c r="K920" i="1" s="1"/>
  <c r="M938" i="1"/>
  <c r="N938" i="1"/>
  <c r="O938" i="1"/>
  <c r="P938" i="1"/>
  <c r="Y938" i="1"/>
  <c r="Q940" i="1"/>
  <c r="R940" i="1"/>
  <c r="T940" i="1"/>
  <c r="U940" i="1"/>
  <c r="W940" i="1"/>
  <c r="X940" i="1"/>
  <c r="Q941" i="1"/>
  <c r="R941" i="1"/>
  <c r="S941" i="1"/>
  <c r="U941" i="1"/>
  <c r="V941" i="1"/>
  <c r="X941" i="1"/>
  <c r="Q942" i="1"/>
  <c r="R942" i="1"/>
  <c r="S942" i="1"/>
  <c r="T942" i="1"/>
  <c r="V942" i="1"/>
  <c r="W942" i="1"/>
  <c r="Q943" i="1"/>
  <c r="R943" i="1"/>
  <c r="T943" i="1"/>
  <c r="U943" i="1"/>
  <c r="W943" i="1"/>
  <c r="Q944" i="1"/>
  <c r="R944" i="1"/>
  <c r="S944" i="1"/>
  <c r="U944" i="1"/>
  <c r="V944" i="1"/>
  <c r="X944" i="1"/>
  <c r="Q945" i="1"/>
  <c r="R945" i="1"/>
  <c r="T945" i="1"/>
  <c r="U945" i="1"/>
  <c r="W945" i="1"/>
  <c r="V946" i="1"/>
  <c r="V951" i="1" s="1"/>
  <c r="X946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W951" i="1"/>
  <c r="X951" i="1"/>
  <c r="Y951" i="1"/>
  <c r="V931" i="1" l="1"/>
  <c r="W931" i="1"/>
  <c r="T931" i="1"/>
  <c r="U938" i="1"/>
  <c r="W921" i="1"/>
  <c r="T921" i="1"/>
  <c r="Q921" i="1"/>
  <c r="I920" i="1"/>
  <c r="X938" i="1"/>
  <c r="S931" i="1"/>
  <c r="Q931" i="1"/>
  <c r="S915" i="1"/>
  <c r="S901" i="1" s="1"/>
  <c r="V902" i="1"/>
  <c r="U902" i="1"/>
  <c r="T861" i="1"/>
  <c r="T847" i="1"/>
  <c r="V847" i="1"/>
  <c r="Q847" i="1"/>
  <c r="Q846" i="1" s="1"/>
  <c r="U831" i="1"/>
  <c r="U830" i="1" s="1"/>
  <c r="O830" i="1"/>
  <c r="X830" i="1" s="1"/>
  <c r="T812" i="1"/>
  <c r="T811" i="1" s="1"/>
  <c r="V812" i="1"/>
  <c r="V811" i="1" s="1"/>
  <c r="Q812" i="1"/>
  <c r="Q811" i="1" s="1"/>
  <c r="U797" i="1"/>
  <c r="U796" i="1" s="1"/>
  <c r="T725" i="1"/>
  <c r="O709" i="1"/>
  <c r="K709" i="1"/>
  <c r="I709" i="1"/>
  <c r="W710" i="1"/>
  <c r="W709" i="1" s="1"/>
  <c r="S710" i="1"/>
  <c r="R682" i="1"/>
  <c r="R681" i="1" s="1"/>
  <c r="U668" i="1"/>
  <c r="U628" i="1"/>
  <c r="T619" i="1"/>
  <c r="R597" i="1"/>
  <c r="T582" i="1"/>
  <c r="S570" i="1"/>
  <c r="W570" i="1"/>
  <c r="T570" i="1"/>
  <c r="X563" i="1"/>
  <c r="T541" i="1"/>
  <c r="V541" i="1"/>
  <c r="S541" i="1"/>
  <c r="Q541" i="1"/>
  <c r="O527" i="1"/>
  <c r="M527" i="1"/>
  <c r="K527" i="1"/>
  <c r="I527" i="1"/>
  <c r="G527" i="1"/>
  <c r="T511" i="1"/>
  <c r="V510" i="1"/>
  <c r="W468" i="1"/>
  <c r="S468" i="1"/>
  <c r="U448" i="1"/>
  <c r="T439" i="1"/>
  <c r="R439" i="1"/>
  <c r="V430" i="1"/>
  <c r="W430" i="1"/>
  <c r="U430" i="1"/>
  <c r="S430" i="1"/>
  <c r="Q430" i="1"/>
  <c r="U391" i="1"/>
  <c r="P380" i="1"/>
  <c r="N380" i="1"/>
  <c r="L380" i="1"/>
  <c r="J380" i="1"/>
  <c r="H380" i="1"/>
  <c r="U381" i="1"/>
  <c r="R381" i="1"/>
  <c r="Y380" i="1"/>
  <c r="R376" i="1"/>
  <c r="U370" i="1"/>
  <c r="V313" i="1"/>
  <c r="T313" i="1"/>
  <c r="U303" i="1"/>
  <c r="Q186" i="1"/>
  <c r="U142" i="1"/>
  <c r="R142" i="1"/>
  <c r="T104" i="1"/>
  <c r="R104" i="1"/>
  <c r="T53" i="1"/>
  <c r="V53" i="1"/>
  <c r="V915" i="1"/>
  <c r="Q915" i="1"/>
  <c r="R902" i="1"/>
  <c r="R901" i="1" s="1"/>
  <c r="V861" i="1"/>
  <c r="S847" i="1"/>
  <c r="S846" i="1" s="1"/>
  <c r="S812" i="1"/>
  <c r="S811" i="1" s="1"/>
  <c r="S751" i="1"/>
  <c r="S750" i="1" s="1"/>
  <c r="W751" i="1"/>
  <c r="W750" i="1" s="1"/>
  <c r="U743" i="1"/>
  <c r="V725" i="1"/>
  <c r="M709" i="1"/>
  <c r="G709" i="1"/>
  <c r="T710" i="1"/>
  <c r="V710" i="1"/>
  <c r="Q710" i="1"/>
  <c r="W682" i="1"/>
  <c r="W681" i="1" s="1"/>
  <c r="U682" i="1"/>
  <c r="U681" i="1" s="1"/>
  <c r="R668" i="1"/>
  <c r="U659" i="1"/>
  <c r="W628" i="1"/>
  <c r="S619" i="1"/>
  <c r="U597" i="1"/>
  <c r="V582" i="1"/>
  <c r="V570" i="1"/>
  <c r="Q570" i="1"/>
  <c r="R938" i="1"/>
  <c r="V938" i="1"/>
  <c r="S938" i="1"/>
  <c r="W938" i="1"/>
  <c r="T938" i="1"/>
  <c r="Q938" i="1"/>
  <c r="U931" i="1"/>
  <c r="U921" i="1"/>
  <c r="P920" i="1"/>
  <c r="N920" i="1"/>
  <c r="L920" i="1"/>
  <c r="J920" i="1"/>
  <c r="H920" i="1"/>
  <c r="U915" i="1"/>
  <c r="T902" i="1"/>
  <c r="T901" i="1" s="1"/>
  <c r="W873" i="1"/>
  <c r="W872" i="1" s="1"/>
  <c r="S873" i="1"/>
  <c r="S872" i="1" s="1"/>
  <c r="Q873" i="1"/>
  <c r="Q872" i="1" s="1"/>
  <c r="U873" i="1"/>
  <c r="U872" i="1" s="1"/>
  <c r="V873" i="1"/>
  <c r="T873" i="1"/>
  <c r="R873" i="1"/>
  <c r="Y872" i="1"/>
  <c r="O872" i="1"/>
  <c r="M872" i="1"/>
  <c r="K872" i="1"/>
  <c r="I872" i="1"/>
  <c r="U861" i="1"/>
  <c r="R861" i="1"/>
  <c r="W847" i="1"/>
  <c r="W846" i="1" s="1"/>
  <c r="U847" i="1"/>
  <c r="W831" i="1"/>
  <c r="W830" i="1" s="1"/>
  <c r="T831" i="1"/>
  <c r="T830" i="1" s="1"/>
  <c r="V831" i="1"/>
  <c r="V830" i="1" s="1"/>
  <c r="S831" i="1"/>
  <c r="S830" i="1" s="1"/>
  <c r="Q831" i="1"/>
  <c r="Q830" i="1" s="1"/>
  <c r="U812" i="1"/>
  <c r="U811" i="1" s="1"/>
  <c r="V797" i="1"/>
  <c r="V796" i="1" s="1"/>
  <c r="T797" i="1"/>
  <c r="T796" i="1" s="1"/>
  <c r="W769" i="1"/>
  <c r="W768" i="1" s="1"/>
  <c r="U769" i="1"/>
  <c r="Y768" i="1"/>
  <c r="V751" i="1"/>
  <c r="V750" i="1" s="1"/>
  <c r="T751" i="1"/>
  <c r="T750" i="1" s="1"/>
  <c r="R751" i="1"/>
  <c r="R750" i="1" s="1"/>
  <c r="U751" i="1"/>
  <c r="U750" i="1" s="1"/>
  <c r="Q751" i="1"/>
  <c r="Q750" i="1" s="1"/>
  <c r="V743" i="1"/>
  <c r="S743" i="1"/>
  <c r="Q743" i="1"/>
  <c r="U725" i="1"/>
  <c r="R725" i="1"/>
  <c r="Y709" i="1"/>
  <c r="Y950" i="1" s="1"/>
  <c r="Y952" i="1" s="1"/>
  <c r="U710" i="1"/>
  <c r="V682" i="1"/>
  <c r="V681" i="1" s="1"/>
  <c r="T682" i="1"/>
  <c r="T681" i="1" s="1"/>
  <c r="V668" i="1"/>
  <c r="W654" i="1"/>
  <c r="Q654" i="1"/>
  <c r="V608" i="1"/>
  <c r="S608" i="1"/>
  <c r="W608" i="1"/>
  <c r="T608" i="1"/>
  <c r="Q608" i="1"/>
  <c r="U563" i="1"/>
  <c r="W563" i="1"/>
  <c r="T563" i="1"/>
  <c r="R563" i="1"/>
  <c r="P527" i="1"/>
  <c r="N527" i="1"/>
  <c r="L527" i="1"/>
  <c r="J527" i="1"/>
  <c r="H527" i="1"/>
  <c r="W528" i="1"/>
  <c r="U528" i="1"/>
  <c r="R528" i="1"/>
  <c r="Y527" i="1"/>
  <c r="U491" i="1"/>
  <c r="U422" i="1"/>
  <c r="R422" i="1"/>
  <c r="V356" i="1"/>
  <c r="Q356" i="1"/>
  <c r="S292" i="1"/>
  <c r="S291" i="1" s="1"/>
  <c r="U280" i="1"/>
  <c r="U279" i="1" s="1"/>
  <c r="V260" i="1"/>
  <c r="V259" i="1" s="1"/>
  <c r="T260" i="1"/>
  <c r="T259" i="1" s="1"/>
  <c r="X220" i="1"/>
  <c r="O219" i="1"/>
  <c r="X219" i="1" s="1"/>
  <c r="W114" i="1"/>
  <c r="V117" i="1"/>
  <c r="V115" i="1" s="1"/>
  <c r="V659" i="1"/>
  <c r="S659" i="1"/>
  <c r="S658" i="1" s="1"/>
  <c r="Q659" i="1"/>
  <c r="Q658" i="1" s="1"/>
  <c r="T658" i="1"/>
  <c r="P658" i="1"/>
  <c r="N658" i="1"/>
  <c r="L658" i="1"/>
  <c r="J658" i="1"/>
  <c r="H658" i="1"/>
  <c r="T628" i="1"/>
  <c r="X628" i="1"/>
  <c r="R628" i="1"/>
  <c r="V628" i="1"/>
  <c r="S628" i="1"/>
  <c r="Q628" i="1"/>
  <c r="Q527" i="1" s="1"/>
  <c r="U619" i="1"/>
  <c r="R619" i="1"/>
  <c r="U608" i="1"/>
  <c r="T597" i="1"/>
  <c r="S582" i="1"/>
  <c r="W582" i="1"/>
  <c r="U582" i="1"/>
  <c r="R582" i="1"/>
  <c r="U570" i="1"/>
  <c r="V563" i="1"/>
  <c r="U541" i="1"/>
  <c r="V528" i="1"/>
  <c r="V527" i="1" s="1"/>
  <c r="T528" i="1"/>
  <c r="U522" i="1"/>
  <c r="Q502" i="1"/>
  <c r="S502" i="1"/>
  <c r="X502" i="1"/>
  <c r="U502" i="1"/>
  <c r="R502" i="1"/>
  <c r="T491" i="1"/>
  <c r="W491" i="1"/>
  <c r="V491" i="1"/>
  <c r="S491" i="1"/>
  <c r="Q491" i="1"/>
  <c r="T468" i="1"/>
  <c r="V468" i="1"/>
  <c r="R468" i="1"/>
  <c r="X468" i="1"/>
  <c r="U468" i="1"/>
  <c r="Q468" i="1"/>
  <c r="R448" i="1"/>
  <c r="V448" i="1"/>
  <c r="S448" i="1"/>
  <c r="W448" i="1"/>
  <c r="T448" i="1"/>
  <c r="Q448" i="1"/>
  <c r="S439" i="1"/>
  <c r="Q439" i="1"/>
  <c r="V422" i="1"/>
  <c r="T414" i="1"/>
  <c r="V414" i="1"/>
  <c r="W414" i="1"/>
  <c r="W380" i="1" s="1"/>
  <c r="U414" i="1"/>
  <c r="S414" i="1"/>
  <c r="Q414" i="1"/>
  <c r="R391" i="1"/>
  <c r="R380" i="1" s="1"/>
  <c r="W391" i="1"/>
  <c r="T391" i="1"/>
  <c r="V391" i="1"/>
  <c r="S391" i="1"/>
  <c r="Q391" i="1"/>
  <c r="V381" i="1"/>
  <c r="V380" i="1" s="1"/>
  <c r="T381" i="1"/>
  <c r="O380" i="1"/>
  <c r="X380" i="1" s="1"/>
  <c r="M380" i="1"/>
  <c r="K380" i="1"/>
  <c r="I380" i="1"/>
  <c r="G380" i="1"/>
  <c r="T376" i="1"/>
  <c r="W370" i="1"/>
  <c r="T370" i="1"/>
  <c r="Q370" i="1"/>
  <c r="W356" i="1"/>
  <c r="T356" i="1"/>
  <c r="U356" i="1"/>
  <c r="R356" i="1"/>
  <c r="S313" i="1"/>
  <c r="Q313" i="1"/>
  <c r="W313" i="1"/>
  <c r="U313" i="1"/>
  <c r="U302" i="1" s="1"/>
  <c r="R313" i="1"/>
  <c r="Y302" i="1"/>
  <c r="M302" i="1"/>
  <c r="K302" i="1"/>
  <c r="I302" i="1"/>
  <c r="V303" i="1"/>
  <c r="V302" i="1" s="1"/>
  <c r="S303" i="1"/>
  <c r="W303" i="1"/>
  <c r="W302" i="1" s="1"/>
  <c r="T303" i="1"/>
  <c r="Q303" i="1"/>
  <c r="Q302" i="1" s="1"/>
  <c r="P302" i="1"/>
  <c r="N302" i="1"/>
  <c r="L302" i="1"/>
  <c r="J302" i="1"/>
  <c r="H302" i="1"/>
  <c r="U292" i="1"/>
  <c r="U291" i="1" s="1"/>
  <c r="W280" i="1"/>
  <c r="W279" i="1" s="1"/>
  <c r="Q280" i="1"/>
  <c r="Q279" i="1" s="1"/>
  <c r="O259" i="1"/>
  <c r="G259" i="1"/>
  <c r="G51" i="1" s="1"/>
  <c r="V247" i="1"/>
  <c r="V246" i="1" s="1"/>
  <c r="X232" i="1"/>
  <c r="U220" i="1"/>
  <c r="U219" i="1" s="1"/>
  <c r="V208" i="1"/>
  <c r="V207" i="1" s="1"/>
  <c r="S208" i="1"/>
  <c r="S207" i="1" s="1"/>
  <c r="W208" i="1"/>
  <c r="W207" i="1" s="1"/>
  <c r="T208" i="1"/>
  <c r="T207" i="1" s="1"/>
  <c r="Q208" i="1"/>
  <c r="Q207" i="1" s="1"/>
  <c r="X207" i="1"/>
  <c r="W198" i="1"/>
  <c r="W197" i="1" s="1"/>
  <c r="U198" i="1"/>
  <c r="U197" i="1" s="1"/>
  <c r="U167" i="1"/>
  <c r="R167" i="1"/>
  <c r="V155" i="1"/>
  <c r="V131" i="1"/>
  <c r="O115" i="1"/>
  <c r="O114" i="1" s="1"/>
  <c r="X114" i="1" s="1"/>
  <c r="M114" i="1"/>
  <c r="P114" i="1"/>
  <c r="S104" i="1"/>
  <c r="T97" i="1"/>
  <c r="V90" i="1"/>
  <c r="S70" i="1"/>
  <c r="O52" i="1"/>
  <c r="K52" i="1"/>
  <c r="G52" i="1"/>
  <c r="V280" i="1"/>
  <c r="V279" i="1" s="1"/>
  <c r="T280" i="1"/>
  <c r="T279" i="1" s="1"/>
  <c r="U260" i="1"/>
  <c r="U259" i="1" s="1"/>
  <c r="P259" i="1"/>
  <c r="N259" i="1"/>
  <c r="L259" i="1"/>
  <c r="J259" i="1"/>
  <c r="H259" i="1"/>
  <c r="Q247" i="1"/>
  <c r="W247" i="1"/>
  <c r="W246" i="1" s="1"/>
  <c r="U247" i="1"/>
  <c r="U246" i="1" s="1"/>
  <c r="Y246" i="1"/>
  <c r="R233" i="1"/>
  <c r="R232" i="1" s="1"/>
  <c r="T233" i="1"/>
  <c r="T232" i="1" s="1"/>
  <c r="V233" i="1"/>
  <c r="V232" i="1" s="1"/>
  <c r="W220" i="1"/>
  <c r="W219" i="1" s="1"/>
  <c r="T220" i="1"/>
  <c r="T219" i="1" s="1"/>
  <c r="V220" i="1"/>
  <c r="V219" i="1" s="1"/>
  <c r="S220" i="1"/>
  <c r="S219" i="1" s="1"/>
  <c r="Q220" i="1"/>
  <c r="Q219" i="1" s="1"/>
  <c r="U208" i="1"/>
  <c r="U207" i="1" s="1"/>
  <c r="T198" i="1"/>
  <c r="T197" i="1" s="1"/>
  <c r="R198" i="1"/>
  <c r="R197" i="1" s="1"/>
  <c r="V198" i="1"/>
  <c r="V197" i="1" s="1"/>
  <c r="S198" i="1"/>
  <c r="S197" i="1" s="1"/>
  <c r="Q198" i="1"/>
  <c r="Q197" i="1" s="1"/>
  <c r="U186" i="1"/>
  <c r="G114" i="1"/>
  <c r="T167" i="1"/>
  <c r="U155" i="1"/>
  <c r="V142" i="1"/>
  <c r="U131" i="1"/>
  <c r="U117" i="1"/>
  <c r="U115" i="1" s="1"/>
  <c r="U114" i="1" s="1"/>
  <c r="Y115" i="1"/>
  <c r="Y114" i="1" s="1"/>
  <c r="N114" i="1"/>
  <c r="K114" i="1"/>
  <c r="L114" i="1"/>
  <c r="H114" i="1"/>
  <c r="U104" i="1"/>
  <c r="Q104" i="1"/>
  <c r="U97" i="1"/>
  <c r="U70" i="1"/>
  <c r="Y52" i="1"/>
  <c r="Y949" i="1" s="1"/>
  <c r="U53" i="1"/>
  <c r="S920" i="1"/>
  <c r="R920" i="1"/>
  <c r="W920" i="1"/>
  <c r="T920" i="1"/>
  <c r="Q920" i="1"/>
  <c r="X920" i="1"/>
  <c r="V901" i="1"/>
  <c r="U901" i="1"/>
  <c r="Q901" i="1"/>
  <c r="T846" i="1"/>
  <c r="V846" i="1"/>
  <c r="P950" i="1"/>
  <c r="N950" i="1"/>
  <c r="L950" i="1"/>
  <c r="J950" i="1"/>
  <c r="H950" i="1"/>
  <c r="U920" i="1"/>
  <c r="V920" i="1"/>
  <c r="V872" i="1"/>
  <c r="T872" i="1"/>
  <c r="R872" i="1"/>
  <c r="U846" i="1"/>
  <c r="R846" i="1"/>
  <c r="W950" i="1"/>
  <c r="U768" i="1"/>
  <c r="X902" i="1"/>
  <c r="X873" i="1"/>
  <c r="X861" i="1"/>
  <c r="R797" i="1"/>
  <c r="R796" i="1" s="1"/>
  <c r="O796" i="1"/>
  <c r="X796" i="1" s="1"/>
  <c r="X797" i="1"/>
  <c r="T787" i="1"/>
  <c r="T769" i="1"/>
  <c r="V769" i="1"/>
  <c r="V768" i="1" s="1"/>
  <c r="X709" i="1"/>
  <c r="M708" i="1"/>
  <c r="W708" i="1"/>
  <c r="T709" i="1"/>
  <c r="V709" i="1"/>
  <c r="S709" i="1"/>
  <c r="Q709" i="1"/>
  <c r="P708" i="1"/>
  <c r="N708" i="1"/>
  <c r="L708" i="1"/>
  <c r="J708" i="1"/>
  <c r="H708" i="1"/>
  <c r="U658" i="1"/>
  <c r="R658" i="1"/>
  <c r="W527" i="1"/>
  <c r="U527" i="1"/>
  <c r="R527" i="1"/>
  <c r="T510" i="1"/>
  <c r="S769" i="1"/>
  <c r="S768" i="1" s="1"/>
  <c r="Q769" i="1"/>
  <c r="Q768" i="1" s="1"/>
  <c r="R769" i="1"/>
  <c r="R768" i="1" s="1"/>
  <c r="O768" i="1"/>
  <c r="M768" i="1"/>
  <c r="M950" i="1" s="1"/>
  <c r="K768" i="1"/>
  <c r="K950" i="1" s="1"/>
  <c r="I768" i="1"/>
  <c r="I950" i="1" s="1"/>
  <c r="G768" i="1"/>
  <c r="G950" i="1" s="1"/>
  <c r="Y708" i="1"/>
  <c r="U709" i="1"/>
  <c r="R709" i="1"/>
  <c r="V658" i="1"/>
  <c r="T527" i="1"/>
  <c r="S527" i="1"/>
  <c r="X769" i="1"/>
  <c r="X725" i="1"/>
  <c r="X682" i="1"/>
  <c r="X668" i="1"/>
  <c r="X528" i="1"/>
  <c r="T522" i="1"/>
  <c r="U511" i="1"/>
  <c r="U510" i="1" s="1"/>
  <c r="O510" i="1"/>
  <c r="X510" i="1" s="1"/>
  <c r="U380" i="1"/>
  <c r="S380" i="1"/>
  <c r="R302" i="1"/>
  <c r="R522" i="1"/>
  <c r="R510" i="1" s="1"/>
  <c r="W511" i="1"/>
  <c r="W510" i="1" s="1"/>
  <c r="S511" i="1"/>
  <c r="S510" i="1" s="1"/>
  <c r="Q511" i="1"/>
  <c r="Q510" i="1" s="1"/>
  <c r="T380" i="1"/>
  <c r="Q380" i="1"/>
  <c r="S302" i="1"/>
  <c r="T302" i="1"/>
  <c r="Q246" i="1"/>
  <c r="O302" i="1"/>
  <c r="X302" i="1" s="1"/>
  <c r="T292" i="1"/>
  <c r="T291" i="1" s="1"/>
  <c r="R292" i="1"/>
  <c r="R291" i="1" s="1"/>
  <c r="O291" i="1"/>
  <c r="X291" i="1" s="1"/>
  <c r="X292" i="1"/>
  <c r="R280" i="1"/>
  <c r="R279" i="1" s="1"/>
  <c r="O279" i="1"/>
  <c r="X279" i="1" s="1"/>
  <c r="X280" i="1"/>
  <c r="R259" i="1"/>
  <c r="X259" i="1"/>
  <c r="R247" i="1"/>
  <c r="R246" i="1" s="1"/>
  <c r="O246" i="1"/>
  <c r="X247" i="1"/>
  <c r="M246" i="1"/>
  <c r="M949" i="1" s="1"/>
  <c r="M952" i="1" s="1"/>
  <c r="K246" i="1"/>
  <c r="I246" i="1"/>
  <c r="I949" i="1" s="1"/>
  <c r="I952" i="1" s="1"/>
  <c r="G246" i="1"/>
  <c r="W233" i="1"/>
  <c r="W232" i="1" s="1"/>
  <c r="S233" i="1"/>
  <c r="S232" i="1" s="1"/>
  <c r="Q233" i="1"/>
  <c r="Q232" i="1" s="1"/>
  <c r="M51" i="1"/>
  <c r="X381" i="1"/>
  <c r="G302" i="1"/>
  <c r="V292" i="1"/>
  <c r="V291" i="1" s="1"/>
  <c r="S260" i="1"/>
  <c r="S259" i="1" s="1"/>
  <c r="W260" i="1"/>
  <c r="W259" i="1" s="1"/>
  <c r="Q260" i="1"/>
  <c r="Q259" i="1" s="1"/>
  <c r="T247" i="1"/>
  <c r="T246" i="1" s="1"/>
  <c r="S246" i="1"/>
  <c r="U233" i="1"/>
  <c r="U232" i="1" s="1"/>
  <c r="U52" i="1"/>
  <c r="R186" i="1"/>
  <c r="R114" i="1" s="1"/>
  <c r="S131" i="1"/>
  <c r="Q131" i="1"/>
  <c r="X115" i="1"/>
  <c r="X52" i="1"/>
  <c r="V186" i="1"/>
  <c r="V114" i="1" s="1"/>
  <c r="S182" i="1"/>
  <c r="Q182" i="1"/>
  <c r="S167" i="1"/>
  <c r="W167" i="1"/>
  <c r="Q167" i="1"/>
  <c r="S155" i="1"/>
  <c r="Q155" i="1"/>
  <c r="S142" i="1"/>
  <c r="Q142" i="1"/>
  <c r="S117" i="1"/>
  <c r="S115" i="1" s="1"/>
  <c r="Q117" i="1"/>
  <c r="Q115" i="1" s="1"/>
  <c r="J114" i="1"/>
  <c r="V104" i="1"/>
  <c r="R97" i="1"/>
  <c r="W90" i="1"/>
  <c r="S90" i="1"/>
  <c r="Q90" i="1"/>
  <c r="V70" i="1"/>
  <c r="T70" i="1"/>
  <c r="R70" i="1"/>
  <c r="R52" i="1" s="1"/>
  <c r="W53" i="1"/>
  <c r="W52" i="1" s="1"/>
  <c r="S53" i="1"/>
  <c r="S52" i="1" s="1"/>
  <c r="Q53" i="1"/>
  <c r="Q52" i="1" s="1"/>
  <c r="P52" i="1"/>
  <c r="N52" i="1"/>
  <c r="L52" i="1"/>
  <c r="J52" i="1"/>
  <c r="H52" i="1"/>
  <c r="Q114" i="1" l="1"/>
  <c r="Q51" i="1" s="1"/>
  <c r="Y51" i="1"/>
  <c r="I51" i="1"/>
  <c r="G949" i="1"/>
  <c r="G952" i="1" s="1"/>
  <c r="K949" i="1"/>
  <c r="K952" i="1" s="1"/>
  <c r="I708" i="1"/>
  <c r="T768" i="1"/>
  <c r="X872" i="1"/>
  <c r="X527" i="1"/>
  <c r="N51" i="1"/>
  <c r="N949" i="1"/>
  <c r="N952" i="1" s="1"/>
  <c r="Q949" i="1"/>
  <c r="Q952" i="1" s="1"/>
  <c r="R51" i="1"/>
  <c r="R949" i="1"/>
  <c r="R952" i="1" s="1"/>
  <c r="H51" i="1"/>
  <c r="H949" i="1"/>
  <c r="H952" i="1" s="1"/>
  <c r="L51" i="1"/>
  <c r="L949" i="1"/>
  <c r="L952" i="1" s="1"/>
  <c r="P51" i="1"/>
  <c r="P949" i="1"/>
  <c r="P952" i="1" s="1"/>
  <c r="S114" i="1"/>
  <c r="S51" i="1" s="1"/>
  <c r="K51" i="1"/>
  <c r="O51" i="1"/>
  <c r="X51" i="1" s="1"/>
  <c r="V52" i="1"/>
  <c r="T52" i="1"/>
  <c r="X246" i="1"/>
  <c r="O949" i="1"/>
  <c r="R708" i="1"/>
  <c r="R950" i="1"/>
  <c r="S708" i="1"/>
  <c r="S950" i="1"/>
  <c r="T708" i="1"/>
  <c r="T950" i="1"/>
  <c r="G708" i="1"/>
  <c r="K708" i="1"/>
  <c r="J51" i="1"/>
  <c r="J949" i="1"/>
  <c r="J952" i="1" s="1"/>
  <c r="W51" i="1"/>
  <c r="W949" i="1"/>
  <c r="W952" i="1" s="1"/>
  <c r="U51" i="1"/>
  <c r="U949" i="1"/>
  <c r="U952" i="1" s="1"/>
  <c r="U708" i="1"/>
  <c r="U950" i="1"/>
  <c r="X768" i="1"/>
  <c r="O950" i="1"/>
  <c r="X950" i="1" s="1"/>
  <c r="Q708" i="1"/>
  <c r="Q950" i="1"/>
  <c r="V708" i="1"/>
  <c r="V950" i="1"/>
  <c r="O708" i="1"/>
  <c r="X708" i="1" s="1"/>
  <c r="S949" i="1" l="1"/>
  <c r="S952" i="1" s="1"/>
  <c r="X949" i="1"/>
  <c r="O952" i="1"/>
  <c r="T51" i="1"/>
  <c r="T949" i="1"/>
  <c r="T952" i="1" s="1"/>
  <c r="V51" i="1"/>
  <c r="V949" i="1"/>
  <c r="V952" i="1" s="1"/>
  <c r="X952" i="1" l="1"/>
</calcChain>
</file>

<file path=xl/sharedStrings.xml><?xml version="1.0" encoding="utf-8"?>
<sst xmlns="http://schemas.openxmlformats.org/spreadsheetml/2006/main" count="3479" uniqueCount="1340">
  <si>
    <t>Ostali izdaci</t>
  </si>
  <si>
    <t>Izdaci po osnovu avansa</t>
  </si>
  <si>
    <t xml:space="preserve">Izdaci za zalihe materijala, robe i sitnog inventara, ambalaže i slično </t>
  </si>
  <si>
    <t>Izdaci za investiciono održavanje opreme</t>
  </si>
  <si>
    <t>Izdaci za nabavku postrojenje i opreme</t>
  </si>
  <si>
    <t xml:space="preserve">Grantovi u zemlji </t>
  </si>
  <si>
    <t>Ostali nepomenuti rashodi</t>
  </si>
  <si>
    <t>Rashodi za stručne usluge</t>
  </si>
  <si>
    <t>Rashodi po osnovu putovanja i smještaja</t>
  </si>
  <si>
    <t>Rashodi za tekuće održavanje</t>
  </si>
  <si>
    <t>Rashodi za materijal za posebne namjene</t>
  </si>
  <si>
    <t>Rashodi za režijski materijal</t>
  </si>
  <si>
    <t xml:space="preserve">Rashodi po osnovu utroška energije, komunalnih,komunikac. i transp. usluga </t>
  </si>
  <si>
    <t>Rashodi za otpremnine i jednokratne pomoći (bruto)</t>
  </si>
  <si>
    <t>Rashodi za naknadu plata zaposlenih za vrijeme bolovanja (bruto) koji se ne refundiraju</t>
  </si>
  <si>
    <t>Rashodi za bruto plate</t>
  </si>
  <si>
    <t>OPIS</t>
  </si>
  <si>
    <t>ZAJEDNIČKA USLUGA/INDIVIDUALNA USLUGA</t>
  </si>
  <si>
    <t>FUNKC KLASA</t>
  </si>
  <si>
    <t>EK KOD</t>
  </si>
  <si>
    <t>Izdaci za otplatu ostalih dugova iz ranijih godina (Dug po Zapisnicima Poreske uprave RS)</t>
  </si>
  <si>
    <t xml:space="preserve">UKUPNO RASHODI I IZDACI ZA 2020. GODINU: (I+II+III)  </t>
  </si>
  <si>
    <t xml:space="preserve">III  Neraspoređeni prihodi (Tekuća budžetska rezerva) </t>
  </si>
  <si>
    <t>II  Ostali budžetski korisnici
(Operativna jedinica 2. )</t>
  </si>
  <si>
    <t>I  Gradska uprava ( Operativna jedinica 1.)</t>
  </si>
  <si>
    <t>REKAPITULACIJA:</t>
  </si>
  <si>
    <t xml:space="preserve">III  Neraspoređeni prihodi
(Tekuća budžetska rezerva) </t>
  </si>
  <si>
    <t>581</t>
  </si>
  <si>
    <t>***</t>
  </si>
  <si>
    <t>IU</t>
  </si>
  <si>
    <t>0820</t>
  </si>
  <si>
    <t>580</t>
  </si>
  <si>
    <t>Rashodi po osnovu putovanja</t>
  </si>
  <si>
    <t>579</t>
  </si>
  <si>
    <t xml:space="preserve">Rashodi po osnovu utroška energije, komunalnih, komunikacijskih i transportnih usluga </t>
  </si>
  <si>
    <t>577</t>
  </si>
  <si>
    <t>Rashodi za bruto naknade troškova i ostalih ličnih primanja zaposlenih - putne dnevnice u zemlji i inostranstvu</t>
  </si>
  <si>
    <t>576</t>
  </si>
  <si>
    <t xml:space="preserve">Broj potrošačke jedinice: 08180055
</t>
  </si>
  <si>
    <t>Naziv potrošačke jedinice:   "3. Međunarodno bijenale radova na papiru"</t>
  </si>
  <si>
    <t xml:space="preserve">Ostali nepomenuti rashodi </t>
  </si>
  <si>
    <t>575</t>
  </si>
  <si>
    <t>510</t>
  </si>
  <si>
    <t xml:space="preserve">Rashodi za stručne usluge </t>
  </si>
  <si>
    <t>574</t>
  </si>
  <si>
    <t>509</t>
  </si>
  <si>
    <t xml:space="preserve">Rashodi po osnovu putovanja </t>
  </si>
  <si>
    <t>573</t>
  </si>
  <si>
    <t>508</t>
  </si>
  <si>
    <t xml:space="preserve">Rashodi za režijski materijal </t>
  </si>
  <si>
    <t>572</t>
  </si>
  <si>
    <t>507</t>
  </si>
  <si>
    <t>571</t>
  </si>
  <si>
    <t>506</t>
  </si>
  <si>
    <t>Broj potrošačke jedinice: 08180055</t>
  </si>
  <si>
    <t>Naziv potrošačke jedinice: Rashodi iz Republičkih transfera za Matični muzej</t>
  </si>
  <si>
    <t xml:space="preserve">Izdaci za nabavku postrojenja i opreme </t>
  </si>
  <si>
    <t>570</t>
  </si>
  <si>
    <t>505</t>
  </si>
  <si>
    <t>569</t>
  </si>
  <si>
    <t>504</t>
  </si>
  <si>
    <t>568</t>
  </si>
  <si>
    <t>503</t>
  </si>
  <si>
    <t>567</t>
  </si>
  <si>
    <t>502</t>
  </si>
  <si>
    <t xml:space="preserve">Rashodi za tekuće održavanje </t>
  </si>
  <si>
    <t>566</t>
  </si>
  <si>
    <t>501</t>
  </si>
  <si>
    <t>565</t>
  </si>
  <si>
    <t>500</t>
  </si>
  <si>
    <t>Rashodi po osnovu utroška energije, komunalnih, komunikacijskih i transportnih usluga</t>
  </si>
  <si>
    <t>564</t>
  </si>
  <si>
    <t>499</t>
  </si>
  <si>
    <t>563</t>
  </si>
  <si>
    <t>498</t>
  </si>
  <si>
    <t>Naziv potrošačke jedinice:Troškovi javne ustanove</t>
  </si>
  <si>
    <t>Naziv budžetske organizacije: JU Matični Muzej "Muzej Kozare "Prijedor</t>
  </si>
  <si>
    <t>562</t>
  </si>
  <si>
    <t>497</t>
  </si>
  <si>
    <t>561</t>
  </si>
  <si>
    <t>496</t>
  </si>
  <si>
    <t>560</t>
  </si>
  <si>
    <t>495</t>
  </si>
  <si>
    <t>Broj potrošačke jedinice: 08180003</t>
  </si>
  <si>
    <t>Naziv potrošačke jedinice: Rashodi iz Republičkih transfera za Matičnu biblioteku</t>
  </si>
  <si>
    <t>0000</t>
  </si>
  <si>
    <t>Izdaci za nabavku opreme (knjige i ostala oprema)</t>
  </si>
  <si>
    <t>559</t>
  </si>
  <si>
    <t>494</t>
  </si>
  <si>
    <t>558</t>
  </si>
  <si>
    <t>493</t>
  </si>
  <si>
    <t>Ostali nepomenuti rashodi Ustanove</t>
  </si>
  <si>
    <t>557</t>
  </si>
  <si>
    <t>492</t>
  </si>
  <si>
    <t>Izdavačka Djelatnost Organizacionog Odbora Susreti na Kozari Edicija "Ovjenčani"</t>
  </si>
  <si>
    <t>556</t>
  </si>
  <si>
    <t>491/1</t>
  </si>
  <si>
    <t>555</t>
  </si>
  <si>
    <t>491</t>
  </si>
  <si>
    <t>554</t>
  </si>
  <si>
    <t>490</t>
  </si>
  <si>
    <t>553</t>
  </si>
  <si>
    <t>489</t>
  </si>
  <si>
    <t>552</t>
  </si>
  <si>
    <t>488</t>
  </si>
  <si>
    <t>551</t>
  </si>
  <si>
    <t>487</t>
  </si>
  <si>
    <t>550</t>
  </si>
  <si>
    <t>486</t>
  </si>
  <si>
    <t xml:space="preserve">Naziv potrošačke jedinice: Troškovi javne ustanove </t>
  </si>
  <si>
    <t>Naziv budžetske organizacije: JU Narodna Bibloteka "Ćirilo i Metodije" Prijedor</t>
  </si>
  <si>
    <t>Grantovi u zemlji prevoz djece i ishrana djece u JU Centar "Sunce</t>
  </si>
  <si>
    <t>549</t>
  </si>
  <si>
    <t>0922</t>
  </si>
  <si>
    <t>JU Centar "Sunce" Prijedor (08400014)</t>
  </si>
  <si>
    <t>Grant za JU Centar "Sunce</t>
  </si>
  <si>
    <t>Izdaci u zemlji za otplatu neizmirenih obaveza iz ranijih godina</t>
  </si>
  <si>
    <t>548</t>
  </si>
  <si>
    <t>485/1</t>
  </si>
  <si>
    <t>547</t>
  </si>
  <si>
    <t>485</t>
  </si>
  <si>
    <t>484</t>
  </si>
  <si>
    <t>546</t>
  </si>
  <si>
    <t>483</t>
  </si>
  <si>
    <t>Izdaci za investiciono održavanje</t>
  </si>
  <si>
    <t>482</t>
  </si>
  <si>
    <t xml:space="preserve">Grantovi u zemlji prevoz djece i ishrana djece </t>
  </si>
  <si>
    <t>481</t>
  </si>
  <si>
    <t>Ostali nepomenuti rashodi (Izrada rasporeda, troškovi manifestacija, slava škole i sl.)</t>
  </si>
  <si>
    <t>545</t>
  </si>
  <si>
    <t>480</t>
  </si>
  <si>
    <t>Rashodi za stručne usluge (sistematski pregledi radnika, osiguranje radnika i učenika, izrada pravilnika: za procjenu rizika, protupož. i sl.)</t>
  </si>
  <si>
    <t>544</t>
  </si>
  <si>
    <t>479</t>
  </si>
  <si>
    <t>543</t>
  </si>
  <si>
    <t>478</t>
  </si>
  <si>
    <t>Rashodi za tekuće održavanje objekata i opreme</t>
  </si>
  <si>
    <t>542</t>
  </si>
  <si>
    <t>477</t>
  </si>
  <si>
    <t>Rashodi za materijal za posebne namjene za odvijanje nastave</t>
  </si>
  <si>
    <t>541</t>
  </si>
  <si>
    <t>476</t>
  </si>
  <si>
    <t>540</t>
  </si>
  <si>
    <t>475</t>
  </si>
  <si>
    <t>539</t>
  </si>
  <si>
    <t>474</t>
  </si>
  <si>
    <t>Rashodi po osnovu zakupa za dvoranu</t>
  </si>
  <si>
    <t>538</t>
  </si>
  <si>
    <t>473</t>
  </si>
  <si>
    <t>537</t>
  </si>
  <si>
    <t>472</t>
  </si>
  <si>
    <t>Rashodi za prevoz radnika</t>
  </si>
  <si>
    <t>536</t>
  </si>
  <si>
    <t>471</t>
  </si>
  <si>
    <t>JU Muzička škola "Savo Balaban" Prijedor (08400002)</t>
  </si>
  <si>
    <t>JU "Srednjoškolski centar Prijedor" u Prijedoru (08150033)</t>
  </si>
  <si>
    <t>JU Ugostiteljsko ekonomska škola Prijedor (08150032)</t>
  </si>
  <si>
    <t>JU Poljoprivredno prehrambena škola Prijedor (08150031)</t>
  </si>
  <si>
    <t>JU Mašinska škola Prijedor (08150030)</t>
  </si>
  <si>
    <t>JU Elektrotehnička škola Prijedor (08150029)</t>
  </si>
  <si>
    <t>JU Gimnazija "Sveti Sava" Prijedor (08150028)</t>
  </si>
  <si>
    <t xml:space="preserve">Naziv i broj potrošačke jedinice: </t>
  </si>
  <si>
    <t>Naziv budžetske organizacije: Rashodi srednjih škola</t>
  </si>
  <si>
    <t>Troškovi promocije postojećih i novih projekata iz strategije razvoja Grada</t>
  </si>
  <si>
    <t>535</t>
  </si>
  <si>
    <t>470</t>
  </si>
  <si>
    <t>ZU</t>
  </si>
  <si>
    <t>0473</t>
  </si>
  <si>
    <t>Troškovi izrade projektne dokumentacije i grafičkog dizajna</t>
  </si>
  <si>
    <t>534</t>
  </si>
  <si>
    <t>469</t>
  </si>
  <si>
    <t>Putni troškovi za posjete sajmovima i sprovođenje projekata</t>
  </si>
  <si>
    <t>533</t>
  </si>
  <si>
    <t>468</t>
  </si>
  <si>
    <t>Unapređenje i održavanje turističke signalizacije Grada Prijedora</t>
  </si>
  <si>
    <t>532</t>
  </si>
  <si>
    <t>467</t>
  </si>
  <si>
    <t>Troškovi prevoza po projektima turističkih manifestacija</t>
  </si>
  <si>
    <t>531</t>
  </si>
  <si>
    <t>466</t>
  </si>
  <si>
    <t>530</t>
  </si>
  <si>
    <t>465</t>
  </si>
  <si>
    <t>1.3.1.5. Promocija turističke ponude grada Prijedora i Kozare</t>
  </si>
  <si>
    <t>1.3.1.4. Kreiranje i podsticaj novih turističkih proizvoda</t>
  </si>
  <si>
    <t>1.3.1.3. Unapređenje ostale turističke infrastrukture i sadržaja</t>
  </si>
  <si>
    <t>Broj potrošačke jedinice: 00740510</t>
  </si>
  <si>
    <t>Naziv potrošačke jedinice: Projekti  iz strategije razvoja Turističke organizacije Grada Prijedor</t>
  </si>
  <si>
    <t>Ostali izdaci iz transakcija sa drugim jedinicama vlasti -Naknade za porodiljsko odsustvo i za vrijeme bolovanja koje se refundira (neto)</t>
  </si>
  <si>
    <t>529</t>
  </si>
  <si>
    <t>464</t>
  </si>
  <si>
    <t>528</t>
  </si>
  <si>
    <t>463</t>
  </si>
  <si>
    <t>527</t>
  </si>
  <si>
    <t>462</t>
  </si>
  <si>
    <t>526</t>
  </si>
  <si>
    <t>461</t>
  </si>
  <si>
    <t>525</t>
  </si>
  <si>
    <t>460</t>
  </si>
  <si>
    <t xml:space="preserve">Rashodi za tekuće održavanje Ustanove </t>
  </si>
  <si>
    <t>523</t>
  </si>
  <si>
    <t>458</t>
  </si>
  <si>
    <t>522</t>
  </si>
  <si>
    <t>457</t>
  </si>
  <si>
    <t>521</t>
  </si>
  <si>
    <t>456</t>
  </si>
  <si>
    <t>Rashodi za naknadu plata zaposlenih za vrijeme bolovanja koji se ne refundiraju (bruto)</t>
  </si>
  <si>
    <t>520</t>
  </si>
  <si>
    <t>455</t>
  </si>
  <si>
    <t xml:space="preserve">Rashodi za bruto naknade troškova i ostalih ličnih primanja zaposlenih </t>
  </si>
  <si>
    <t>519</t>
  </si>
  <si>
    <t>454</t>
  </si>
  <si>
    <t xml:space="preserve">Rashodi za bruto plate </t>
  </si>
  <si>
    <t>518</t>
  </si>
  <si>
    <t>453</t>
  </si>
  <si>
    <t xml:space="preserve">Naziv potrošačke jedinice: Troškovi javne ustanove turističke organizacije </t>
  </si>
  <si>
    <t>Naziv budžetske organizacije: Turistička organizacija  Grada Prijedor</t>
  </si>
  <si>
    <t>Ostali izdaci iz transakcija sa drugim jedinicama vlasti - Naknade za porodiljsko odsustvo i za vrijeme bolovanja koje se refundira (neto)</t>
  </si>
  <si>
    <t>517</t>
  </si>
  <si>
    <t>452</t>
  </si>
  <si>
    <t>516</t>
  </si>
  <si>
    <t>451</t>
  </si>
  <si>
    <t>0474</t>
  </si>
  <si>
    <t>Izdaci za investiciono održavanje, rekonstrukciju i adaptaciju zgrada (adaptacija kancelarija 9.500 KM i nabavka rampe 5.000 KM)</t>
  </si>
  <si>
    <t>515</t>
  </si>
  <si>
    <t>514</t>
  </si>
  <si>
    <t>450</t>
  </si>
  <si>
    <t>513</t>
  </si>
  <si>
    <t>449</t>
  </si>
  <si>
    <t>512</t>
  </si>
  <si>
    <t>448</t>
  </si>
  <si>
    <t>511</t>
  </si>
  <si>
    <t>447</t>
  </si>
  <si>
    <t>446</t>
  </si>
  <si>
    <t>445</t>
  </si>
  <si>
    <t>444</t>
  </si>
  <si>
    <t>443</t>
  </si>
  <si>
    <t>442</t>
  </si>
  <si>
    <t>441</t>
  </si>
  <si>
    <t>Broj potrošačke jedinice: 00740910</t>
  </si>
  <si>
    <t xml:space="preserve">Naziv potrošačke jedinice: Troškovi Javne Ustanove  </t>
  </si>
  <si>
    <t>Naziv budžetske organizacije: Agencija za ekonomski razvoj Grada Prijedor "Preda-Pd" Prijedor</t>
  </si>
  <si>
    <t>440</t>
  </si>
  <si>
    <t xml:space="preserve">Izdaci po osnovu PDV-a </t>
  </si>
  <si>
    <t>439</t>
  </si>
  <si>
    <t>Izdaci za zalihe sitnog inventara, htz opreme i sl.</t>
  </si>
  <si>
    <t>438</t>
  </si>
  <si>
    <t>437</t>
  </si>
  <si>
    <t>Grantovi u zemlji</t>
  </si>
  <si>
    <t>436</t>
  </si>
  <si>
    <t>Rashodi za distributere filmova i ostali nespomenuti rashodi</t>
  </si>
  <si>
    <t>435</t>
  </si>
  <si>
    <t>434</t>
  </si>
  <si>
    <t>433</t>
  </si>
  <si>
    <t>432</t>
  </si>
  <si>
    <t xml:space="preserve">Rashodi za materijal za posebne namjene </t>
  </si>
  <si>
    <t>431</t>
  </si>
  <si>
    <t>430</t>
  </si>
  <si>
    <t>429</t>
  </si>
  <si>
    <t>428</t>
  </si>
  <si>
    <t>427</t>
  </si>
  <si>
    <t>426</t>
  </si>
  <si>
    <t>425</t>
  </si>
  <si>
    <t>Broj potrošačke jedinice: 00740920</t>
  </si>
  <si>
    <t>Naziv potrošačke jedinice: Troškovi JU "Centar za prikazivanje filmova" Prijedor</t>
  </si>
  <si>
    <t>Naziv budžetske organizacije: JU "Centar za prikazivanje filmova" Prijedor</t>
  </si>
  <si>
    <t>Ostali izdaci iz transakcija sa drugim jedinicama vlasti (neto) -Naknade za porodiljsko odsustvo i za vrijeme bolovanja koje se refundira</t>
  </si>
  <si>
    <t>424</t>
  </si>
  <si>
    <t>423</t>
  </si>
  <si>
    <t xml:space="preserve">Troškovi djelatnosti "Galerije 96" </t>
  </si>
  <si>
    <t>422</t>
  </si>
  <si>
    <t>421</t>
  </si>
  <si>
    <t>420</t>
  </si>
  <si>
    <t>419</t>
  </si>
  <si>
    <t>418</t>
  </si>
  <si>
    <t>417</t>
  </si>
  <si>
    <t>416</t>
  </si>
  <si>
    <t>415</t>
  </si>
  <si>
    <t>414</t>
  </si>
  <si>
    <t>413</t>
  </si>
  <si>
    <t>Broj potrošačke jedinice: 00740502</t>
  </si>
  <si>
    <t xml:space="preserve">Naziv potrošačke jedinice: Troškovi javne ustanove "Galerija 96" </t>
  </si>
  <si>
    <t>Naziv budžetske organizacije: JU "Galerija 96" Prijedor</t>
  </si>
  <si>
    <t>Festival pozorišta "Zlatna vila"</t>
  </si>
  <si>
    <t xml:space="preserve">Ostali nepomenuti rashodi -Sredstva za pripremu predstava </t>
  </si>
  <si>
    <t>412</t>
  </si>
  <si>
    <t>411</t>
  </si>
  <si>
    <t>410</t>
  </si>
  <si>
    <t>409</t>
  </si>
  <si>
    <t>408</t>
  </si>
  <si>
    <t>407</t>
  </si>
  <si>
    <t>Broj potrošačke jedinice: 00740501, (Šifra projekta) : 074306</t>
  </si>
  <si>
    <t>Naziv potrošačke jedinice: Troškovi za pripremu i realizaciju predstava</t>
  </si>
  <si>
    <t>406</t>
  </si>
  <si>
    <t>Izdaci za zamjenu postojećeg sistema za vatrodojavu</t>
  </si>
  <si>
    <t>405</t>
  </si>
  <si>
    <t xml:space="preserve"> Izgradnja invalidske rampe u Pozorištu</t>
  </si>
  <si>
    <t>404</t>
  </si>
  <si>
    <t>403</t>
  </si>
  <si>
    <t>402</t>
  </si>
  <si>
    <t>401</t>
  </si>
  <si>
    <t>400</t>
  </si>
  <si>
    <t>399</t>
  </si>
  <si>
    <t>398</t>
  </si>
  <si>
    <t>397</t>
  </si>
  <si>
    <t>396</t>
  </si>
  <si>
    <t>395</t>
  </si>
  <si>
    <t>Broj potrošačke jedinice: 00740501</t>
  </si>
  <si>
    <t>Naziv potrošačke jedinice: Troškovi javne ustanove i troškovi za pripremu i realizaciju predstava</t>
  </si>
  <si>
    <t xml:space="preserve">Naziv budžetske organizacije: JU Pozorište Prijedor </t>
  </si>
  <si>
    <t>394</t>
  </si>
  <si>
    <t xml:space="preserve">Izdaci za zalihe sitnog inventara </t>
  </si>
  <si>
    <t>393</t>
  </si>
  <si>
    <t>0911</t>
  </si>
  <si>
    <t>459</t>
  </si>
  <si>
    <t>392</t>
  </si>
  <si>
    <t>391</t>
  </si>
  <si>
    <t>390</t>
  </si>
  <si>
    <t>389</t>
  </si>
  <si>
    <t>388</t>
  </si>
  <si>
    <t xml:space="preserve">Sredstva za djecu sa posebnim potrebama -Rashodi za materijal za posebne namjene </t>
  </si>
  <si>
    <t>387</t>
  </si>
  <si>
    <t>386</t>
  </si>
  <si>
    <t>385</t>
  </si>
  <si>
    <t>384</t>
  </si>
  <si>
    <t>383</t>
  </si>
  <si>
    <t>Rashodi za naknadu plata zaposlenih za vrijeme bolovanja (bruto) koji se ne refundira</t>
  </si>
  <si>
    <t>382</t>
  </si>
  <si>
    <t>381</t>
  </si>
  <si>
    <t>380</t>
  </si>
  <si>
    <t>Broj potrošačke jedinice: 00740400</t>
  </si>
  <si>
    <t xml:space="preserve">Naziv potrošačke jedinice: Troškovi djelatnosti javne ustanove </t>
  </si>
  <si>
    <t>Naziv budžetske organizacije:  JU Dječiji vrtić "Radost" Prijedor</t>
  </si>
  <si>
    <t xml:space="preserve">Zdravstvena zaštita korisnika novčane pomoći i dodatka za pomoć i njegu drugog lica koje finansira Republika </t>
  </si>
  <si>
    <t>379</t>
  </si>
  <si>
    <t>1090</t>
  </si>
  <si>
    <t>Lična invalidnina za lica sa invaliditetom</t>
  </si>
  <si>
    <t>378/1</t>
  </si>
  <si>
    <t>Podrška izjednačavanja djece i omladine sa smetnjama u razvoju koje sufinansira Republika</t>
  </si>
  <si>
    <t>378</t>
  </si>
  <si>
    <t>Dodatak za pomoć i njegu drugog lica koje sufinansira Republika (50%)</t>
  </si>
  <si>
    <t>377</t>
  </si>
  <si>
    <t>Novčane pomoći licima u stanju socijalne pomoći koje sufinansira Republika (50%)</t>
  </si>
  <si>
    <t>376</t>
  </si>
  <si>
    <t>Broj potrošačke jedinice: 00740301</t>
  </si>
  <si>
    <t>Naziv potrošačke jedinice: Rashodi iz Republičkih transfera za troškove socijalne zaštite</t>
  </si>
  <si>
    <t>Izdaci u zemlji za otplatu neizmirenih poreskog duga iz ranijih godina</t>
  </si>
  <si>
    <t>375/1</t>
  </si>
  <si>
    <t>Izdaci za nabavku auta za terenski rad Centra</t>
  </si>
  <si>
    <t>375</t>
  </si>
  <si>
    <t xml:space="preserve"> Sredstva za Fond solidarnosti (5 % od cijene kupljenog putničkog vozila )</t>
  </si>
  <si>
    <t>374</t>
  </si>
  <si>
    <t xml:space="preserve">Zdravstvena zaštita socijalno ugroženih </t>
  </si>
  <si>
    <t>373</t>
  </si>
  <si>
    <t>Ostale doznake pružaocima usluga socijalne zaštite "sredstva za prošireno pravo na personalnu asistenciju"</t>
  </si>
  <si>
    <t>372/1</t>
  </si>
  <si>
    <t xml:space="preserve">Ostale  doznake pružaocima usluga  socijalne zaštite </t>
  </si>
  <si>
    <t>372</t>
  </si>
  <si>
    <t>Zbrinjavanje u hraniteljsku porodicu</t>
  </si>
  <si>
    <t>371</t>
  </si>
  <si>
    <t xml:space="preserve">Smještaj u ustanove </t>
  </si>
  <si>
    <t>370</t>
  </si>
  <si>
    <t>Udžbenici za učenike u stanju socijalnih potreba</t>
  </si>
  <si>
    <t>369</t>
  </si>
  <si>
    <t xml:space="preserve">Ostale tekuće doznake štićenicima socijalne zaštite </t>
  </si>
  <si>
    <t>368</t>
  </si>
  <si>
    <t xml:space="preserve">Prihvatna stanica </t>
  </si>
  <si>
    <t>367</t>
  </si>
  <si>
    <t xml:space="preserve">Jednokratne pomoći </t>
  </si>
  <si>
    <t>366</t>
  </si>
  <si>
    <t>Dodatak za pomoć i njegu drugog lica od Grada (50% )</t>
  </si>
  <si>
    <t>365</t>
  </si>
  <si>
    <t>Novčane pomoći licima u stanju socijalne pomoći od Grada (50% )</t>
  </si>
  <si>
    <t>364</t>
  </si>
  <si>
    <t>Rashodi goriva za terenski rad službi Centra</t>
  </si>
  <si>
    <t>363</t>
  </si>
  <si>
    <t>Održavanje prevoznih sredstava za terenski rad</t>
  </si>
  <si>
    <t>362</t>
  </si>
  <si>
    <t xml:space="preserve">Naziv potrošačke jedinice: Troškovi socijalne zaštite </t>
  </si>
  <si>
    <t>361</t>
  </si>
  <si>
    <t xml:space="preserve">Izdaci za zalihe sitnog inventara, auto guma, HTZ i ambalaže </t>
  </si>
  <si>
    <t>360</t>
  </si>
  <si>
    <t>359</t>
  </si>
  <si>
    <t>358</t>
  </si>
  <si>
    <t>357</t>
  </si>
  <si>
    <t>356</t>
  </si>
  <si>
    <t>355</t>
  </si>
  <si>
    <t>354</t>
  </si>
  <si>
    <t>353</t>
  </si>
  <si>
    <t>Rashodi za otpremnine i jednokratne pomoći (bruto) i jubilarne nagrade</t>
  </si>
  <si>
    <t>352</t>
  </si>
  <si>
    <t>351</t>
  </si>
  <si>
    <t>350</t>
  </si>
  <si>
    <t>349</t>
  </si>
  <si>
    <t>Broj potrošačke jedinice: 00740300</t>
  </si>
  <si>
    <t xml:space="preserve">Naziv potrošačke jedinice: Djelatnost centra za socijalni rad </t>
  </si>
  <si>
    <t>Naziv budžetske organizacije: JU Centar za socijalni rad Prijedor</t>
  </si>
  <si>
    <t xml:space="preserve"> II -Ostali budžetski korisnici (Operativna jedinica 2.)</t>
  </si>
  <si>
    <t xml:space="preserve">Ostali izdaci iz transakcija sa drugim jedinicama vlasti </t>
  </si>
  <si>
    <t>348</t>
  </si>
  <si>
    <t>Ostali izdaci u zemlji za otplatu neizmirenih obaveza iz ranijih godina (Rješenja PU RS)</t>
  </si>
  <si>
    <t>347</t>
  </si>
  <si>
    <t>346/1</t>
  </si>
  <si>
    <t xml:space="preserve">Izdaci po osnovu PDV-a u ulaznim fakturama </t>
  </si>
  <si>
    <t>346</t>
  </si>
  <si>
    <t xml:space="preserve">Izdaci  za otplatu glavnice po kreditu Svjetske banke </t>
  </si>
  <si>
    <t>345</t>
  </si>
  <si>
    <t xml:space="preserve">Izdaci za otplatu glavnice za primljene zajmove u zemlji </t>
  </si>
  <si>
    <t>344</t>
  </si>
  <si>
    <t>Kupovina zemljišta za potrebe Grada po odlukama Skupštine Grada</t>
  </si>
  <si>
    <t>343</t>
  </si>
  <si>
    <t>0660</t>
  </si>
  <si>
    <t>Izgradnja Zelene pijace u naselju Pećani II i III faza</t>
  </si>
  <si>
    <t>342</t>
  </si>
  <si>
    <t>0630</t>
  </si>
  <si>
    <t>Izdaci za izgradnju vodovodne infrastrukture iz učešća građana-tercijarne vodovodne mreže sa kućnim priključcima u okviru regionalnog vodovoda "Crno vrelo"</t>
  </si>
  <si>
    <t>341</t>
  </si>
  <si>
    <t xml:space="preserve"> Sredstva za Fond solidarnosti (0,025 % poreskih i neporeskih prihoda u prethodnoj fiskalnoj godini)</t>
  </si>
  <si>
    <t>340</t>
  </si>
  <si>
    <t>Transferi fondovima obaveznog socijalnog osiguranja-po zapisnicima PU RS</t>
  </si>
  <si>
    <t>339</t>
  </si>
  <si>
    <t>0111</t>
  </si>
  <si>
    <t>Transferi jedinicama lokalne samouprave-po zapisnicima PU RS</t>
  </si>
  <si>
    <t>338</t>
  </si>
  <si>
    <t>Transferi  entitetu-po zapisnicima PU RS</t>
  </si>
  <si>
    <t>337</t>
  </si>
  <si>
    <t xml:space="preserve">Ostali nepomenuti rashodi (Troškovi sudskih presuda i sl.) </t>
  </si>
  <si>
    <t>336</t>
  </si>
  <si>
    <t>Rashodi po osnovu kamata na zajmove primljene od drugih jedinica vlasti-</t>
  </si>
  <si>
    <t>335</t>
  </si>
  <si>
    <t>Subvencija za izmirenje obaveza po osnovu kredita EBRD Toplani a.d. Prijedor</t>
  </si>
  <si>
    <t>334</t>
  </si>
  <si>
    <t xml:space="preserve">Zatezne kamate po sudskim sporovima </t>
  </si>
  <si>
    <t>333</t>
  </si>
  <si>
    <t xml:space="preserve">Rashodi po osnovu kamata na primljene zajmove u zemlji </t>
  </si>
  <si>
    <t>332</t>
  </si>
  <si>
    <t>Rashodi za porez na nepokretnost za imovinu Grada</t>
  </si>
  <si>
    <t>331</t>
  </si>
  <si>
    <t>Povrat poreza</t>
  </si>
  <si>
    <t>330</t>
  </si>
  <si>
    <t xml:space="preserve">Porezi, takse,  naknade Grada </t>
  </si>
  <si>
    <t>329</t>
  </si>
  <si>
    <t>Održavanje komunalne infrastrukture oštećene od poplava iz budžeta Grada</t>
  </si>
  <si>
    <t>328/2</t>
  </si>
  <si>
    <t>Rashodi za tekuće održavanje-Grant Fonda solidarnosti za sanacija šteta od poplava</t>
  </si>
  <si>
    <t>328/1</t>
  </si>
  <si>
    <t>Broj potrošačke jedinice: 00740190</t>
  </si>
  <si>
    <t xml:space="preserve">Naziv potrošačke jedinice: Ostala budžetska potrošnja  </t>
  </si>
  <si>
    <t>Naziv budžetske organizacije: Ostala budžetska potrošnja Grada</t>
  </si>
  <si>
    <t>Rekonstrukcija kuća RVI  iz sredstva budžeta Grada</t>
  </si>
  <si>
    <t>328</t>
  </si>
  <si>
    <t>1060</t>
  </si>
  <si>
    <t>Podrška za liječenje boračke populacije</t>
  </si>
  <si>
    <t xml:space="preserve">Doznake po Odluci o dopunskim pravima boraca i RVI </t>
  </si>
  <si>
    <t>327</t>
  </si>
  <si>
    <t>Izgradnja kuća RVI  iz sredstva budžeta Grada</t>
  </si>
  <si>
    <t xml:space="preserve">Kapitalni grantovi mjesnim zajednicama </t>
  </si>
  <si>
    <t>326</t>
  </si>
  <si>
    <t xml:space="preserve">Finansiranje organizacije porodica poginulih boraca </t>
  </si>
  <si>
    <t>325</t>
  </si>
  <si>
    <t xml:space="preserve">Finansiranje boračke organizacije </t>
  </si>
  <si>
    <t>324</t>
  </si>
  <si>
    <t xml:space="preserve">Finansiranje opštinskog odbora SUBNOR-a </t>
  </si>
  <si>
    <t>323</t>
  </si>
  <si>
    <t>Finansiranje Udruženja građana- "Veterani Republike Srpske"</t>
  </si>
  <si>
    <t>322/A</t>
  </si>
  <si>
    <t xml:space="preserve">Finansiranje udruženja RVS-a </t>
  </si>
  <si>
    <t>322</t>
  </si>
  <si>
    <t xml:space="preserve">Obilježavanje istorijskih datuma </t>
  </si>
  <si>
    <t>321</t>
  </si>
  <si>
    <t>Broj potrošačke jedinice: 00740181</t>
  </si>
  <si>
    <t>Naziv potrošačke jedinice: Ostali rashodi iz nadležnosti za boračko invalidsku zaštitu</t>
  </si>
  <si>
    <t>320</t>
  </si>
  <si>
    <t>319</t>
  </si>
  <si>
    <t>318</t>
  </si>
  <si>
    <t>317</t>
  </si>
  <si>
    <t>316</t>
  </si>
  <si>
    <t>315</t>
  </si>
  <si>
    <t>Broj potrošačke jedinice: 00740180</t>
  </si>
  <si>
    <t xml:space="preserve">Naziv potrošačke jedinice: Troškovi odjeljenja za boračko invalidsku zaštitu </t>
  </si>
  <si>
    <t>Naziv budžetske organizacije: Odjeljenje za boračko invalidsku zaštitu</t>
  </si>
  <si>
    <t>Izdaci za izgradnju zaobilaznice Pećani (ekproprijacija)</t>
  </si>
  <si>
    <t>313</t>
  </si>
  <si>
    <t xml:space="preserve">Troškovi kordinacije po programu građevinskog zemljišta-Rashodi za stručne usluge </t>
  </si>
  <si>
    <t>312</t>
  </si>
  <si>
    <t>Broj potrošačke jedinice: 00740172</t>
  </si>
  <si>
    <t xml:space="preserve">Naziv potrošačke jedinice: Troškovi koordinacije po Programu uređenja građevinskog zemljišta </t>
  </si>
  <si>
    <t>Rekonstrukcija ulice Majora Milana Tepića (od Stadiona do ulice Vožda Karađorđa)</t>
  </si>
  <si>
    <t>310/2</t>
  </si>
  <si>
    <t>Grabovac-Kozarac-Kamičani iz kreditnih sredstava</t>
  </si>
  <si>
    <t>311/5</t>
  </si>
  <si>
    <t>Hitne sanacije puteva iz kreditnih sredstava</t>
  </si>
  <si>
    <t>311/4</t>
  </si>
  <si>
    <t>Izgradnja i rekonstrukcija puteva iz kreditnih sredstava</t>
  </si>
  <si>
    <t>311/3</t>
  </si>
  <si>
    <t>Učešće grada Prijedor u sufinansiranju izgradnje puteva u MZ i sa Ministarstvom za izbjeglice Federacije BiH iz kreditnih sredstava</t>
  </si>
  <si>
    <t>311/2</t>
  </si>
  <si>
    <t>Asfaltiranje ulica Ahmet Melkić, Kemal Ključanin i Hasan Hušidić u naselju Kozarac", Grad Prijedor (iz Transfernih sredstava Ministarstva za izbjeglice i raseljena lica Republike Srpske u iznosu od 52.000 KM i iz Budžeta Grada Prijedora u iznosu od 8.840 KM)</t>
  </si>
  <si>
    <t>311/1</t>
  </si>
  <si>
    <t xml:space="preserve">Učešće grada sa sredstvima Fonda solidarnosti u rekonstrukcija puteva iz budžetskih sredstava </t>
  </si>
  <si>
    <t>311/0</t>
  </si>
  <si>
    <t>Rekonstrukcija puteva iz budžetskih sredstava (sufinansiranje sa Gradom 40%)</t>
  </si>
  <si>
    <t>311</t>
  </si>
  <si>
    <t>Izgradnja trotoara u Ulici Mitropolita Petra Zimonjića u naselju Pećani</t>
  </si>
  <si>
    <t>310/3</t>
  </si>
  <si>
    <t>Izgradnja- asfaltiranje ulice Branka Tubića</t>
  </si>
  <si>
    <t>Izgradnja- asfaltiranje ulice 39. divizije</t>
  </si>
  <si>
    <t>Učešće grada Prijedor u sufinansiranju izgradnje puteva u MZ i sa Ministarstvom za izbjeglice Federacije BiH (sufinansiranje grada 40%)</t>
  </si>
  <si>
    <t>310/1</t>
  </si>
  <si>
    <t>Izgradnja asfaltnog puta u selu Krivaja</t>
  </si>
  <si>
    <t>310/A</t>
  </si>
  <si>
    <t>Izgradnja puteva iz budžetskih sredstava - (Za državanje putnih pravaca na području MZ Veliko Palančište pravcima Crna dolina, zaseocima Munjize, Kolari, Tubini, Srdići-Banovići u iznosu od 30.000 KM)</t>
  </si>
  <si>
    <t>310</t>
  </si>
  <si>
    <t>Izdaci Grada Prijedora za izgradnju semafora u Petrovu</t>
  </si>
  <si>
    <t>309/3</t>
  </si>
  <si>
    <t>Izdaci Agencije za bezbjednost saobraćaja za izgradnju semafora u Petrovu</t>
  </si>
  <si>
    <t>309/2</t>
  </si>
  <si>
    <t>Izdaci za finansiranje projekata  Agencije za bezbjednost saobraćaja (50%)</t>
  </si>
  <si>
    <t>Izdaci za finansiranje projekata uz sufinansiranje projekata sa Agencijom za bezbjednost saobraćaja (50%)</t>
  </si>
  <si>
    <t>0422</t>
  </si>
  <si>
    <t xml:space="preserve">Grantovi za sufinansiranje infrastrukturnih projekata sa učešćem građana ličnim radom </t>
  </si>
  <si>
    <t>309/1.1.</t>
  </si>
  <si>
    <t>Sufinansiranje projekata iz sredstava Agencije za bezbjednost saobraćaja (50%)</t>
  </si>
  <si>
    <t>309/1</t>
  </si>
  <si>
    <t xml:space="preserve"> Projekti  iz budžeta Grada Prijedora sa Agencijom za bezbjednost saobraćaja (50%)</t>
  </si>
  <si>
    <t>309</t>
  </si>
  <si>
    <t xml:space="preserve">Zimska služba i sl.usluge </t>
  </si>
  <si>
    <t>308</t>
  </si>
  <si>
    <t xml:space="preserve">Rashodi za održavanje ulica i puteva </t>
  </si>
  <si>
    <t>307</t>
  </si>
  <si>
    <t xml:space="preserve">Zakup imovine za parkirališta </t>
  </si>
  <si>
    <t>306</t>
  </si>
  <si>
    <t xml:space="preserve">Naziv potrošačke jedinice: Program održavanja, rekonstrukcije i izgradnje puteva </t>
  </si>
  <si>
    <t>Pošumljavanje erozivnih zemljišta</t>
  </si>
  <si>
    <t>305</t>
  </si>
  <si>
    <t>Izdaci za nabavku opreme za gašenje šumskih požara</t>
  </si>
  <si>
    <t>304/2</t>
  </si>
  <si>
    <t>Izgradnja i održavanje infrastrukturnih objekata u zaštićenom području Nacionalnog parka "Kozara"</t>
  </si>
  <si>
    <t>304/1</t>
  </si>
  <si>
    <t>Sprečavanje erozija od bujica i odrona zemljišta</t>
  </si>
  <si>
    <t>304</t>
  </si>
  <si>
    <t>Zaštita izvorišta pitke vode</t>
  </si>
  <si>
    <t>303</t>
  </si>
  <si>
    <t>Održavanje putnih objekata (propusti, potporni zidovi, mostovi, putni kanali, uklanjanje šiblja i rastinja,sanacija puteva sa makadamskim i asfaltnim kolovoznim  zastorom) iz prenesenih namjenskih sredstava za 2018. godinu</t>
  </si>
  <si>
    <t>302/1</t>
  </si>
  <si>
    <t>Održavanje putnih objekata (propusti, potporni zidovi, mostovi, putni kanali, uklanjanje šiblja i rastinja,sanacija puteva sa makadamskim i asfaltnim kolovoznim  zastorom)</t>
  </si>
  <si>
    <t>302</t>
  </si>
  <si>
    <t>Broj potrošačke jedinice: 00740154</t>
  </si>
  <si>
    <t xml:space="preserve">Naziv potrošačke jedinice: Program upotrebe nadoknada po Zakonu o šumama  </t>
  </si>
  <si>
    <t>Nastavak izgradnje vodovodnog sistema od ulice VI krajiške brigade do Žegerskog mosta</t>
  </si>
  <si>
    <t>300/A</t>
  </si>
  <si>
    <t>Izdaci za  projektnu dokumentaciju</t>
  </si>
  <si>
    <t>301</t>
  </si>
  <si>
    <t>Eksproprijacija za vodne objekte iz namjenskih sredstava za 2018. godinu</t>
  </si>
  <si>
    <t>300/4</t>
  </si>
  <si>
    <t>Eksproprijacija za vodne objekte</t>
  </si>
  <si>
    <t>300/3</t>
  </si>
  <si>
    <t>Opremanje istražnog bunara "Tomašička jezera"</t>
  </si>
  <si>
    <t>300/2</t>
  </si>
  <si>
    <t>Primarni dio vodovodnog sistema "Crno Vrelo" - Regionalni vodovod (Donji pervan- Petrov Gaj) Lot 1. Poslije 18. situacije do visine ugovora (60% Grad Banjaluka-40% Grad Prijedor)</t>
  </si>
  <si>
    <t>300/1</t>
  </si>
  <si>
    <r>
      <t xml:space="preserve">Primarni dio vodovodnog sistema "Crno Vrelo" - Regionalni vodovod (Donji pervan- Petrov Gaj) Lot 1. Poslije 18. situacije do visine ugovora (60% Grad Banjaluka-40% Grad Prijedor) </t>
    </r>
    <r>
      <rPr>
        <b/>
        <u/>
        <sz val="11"/>
        <rFont val="Calibri"/>
        <family val="2"/>
        <charset val="238"/>
      </rPr>
      <t>iz prenesenih namjenskih sredstava iz 2018. godine</t>
    </r>
  </si>
  <si>
    <t>300/0</t>
  </si>
  <si>
    <t>Rekonstrukcija vodovodnog sistema u ulici Ive Andrića i Izgradnja vodovoda u ulici VI Kajiške brigade iz prenesenih namjenskih sredstava iz 2018. godine</t>
  </si>
  <si>
    <t>300</t>
  </si>
  <si>
    <t xml:space="preserve">Održavanje vodnih objekata (propusti, potporni zidovi, mostovi, putni kanali, uklanjanje šiblja i rastinja, čišćenje manjih rječica i manjih potoka koji ugrožavaju putne pravce, sanacija puteva sa makadamskim i oštećenim kolovoznim zastorom gdje je šteta nastala usled bujica, obilnih padavina, poplava i slično) </t>
  </si>
  <si>
    <t>299</t>
  </si>
  <si>
    <t>Broj potrošačke jedinice: 00740171</t>
  </si>
  <si>
    <t xml:space="preserve">Naziv potrošačke jedinice: Program korištenja vodnih naknada </t>
  </si>
  <si>
    <t>Projekat: "Regionalno stambeno zbrinjavanje korisnika u cilju iznalaženja trajnih rješenja za izbjeglice i raseljena lica" - (50 stanova Pećani)</t>
  </si>
  <si>
    <t>298</t>
  </si>
  <si>
    <t>Izgradnja trafo-stanice za zgrade u Raškovcu-Regionalni stambeni program</t>
  </si>
  <si>
    <t>Projekat: "Zatvaranje kolektivnih centara i alternativnog smještaja putem osiguranja javnih stambenih rješenja - CEB-2" - (20 stanova Raškovac)</t>
  </si>
  <si>
    <t>297</t>
  </si>
  <si>
    <t xml:space="preserve">Projekat: "Regionalno stambeno zbrinjavanje korisnika u cilju iznalaženja trajnih rješenja za izbjeglice i raseljena lica": 32 stana u Raškovcu </t>
  </si>
  <si>
    <t>296</t>
  </si>
  <si>
    <t>Sufinansiranje  sa CRS-om Projekta Komplementarna podrška za obezbjeđenje osnovnih izvora zarade u okviru Regionalnog stambenog programa"</t>
  </si>
  <si>
    <t>295/1</t>
  </si>
  <si>
    <t>Projekat: "Državni projekat stambenog zbrinjavanja u BiH" (BH1/C1;BHL/C2:BH2/C1; BH4; BH5)</t>
  </si>
  <si>
    <t>295</t>
  </si>
  <si>
    <t>Sufinansiranje projekta: "Podrška trajnim rješenjima revidirane strategije za provedbu Aneksa VII Dejtonskog mirovnog sporazuma" po Akcionom planu Grada "Sl. gl. Grada Prijedora", broj: 1/16)</t>
  </si>
  <si>
    <t>294</t>
  </si>
  <si>
    <t>Subvencije  za građane u stanju socijalnih potreba za vodovodne/kanalizacione račune u okviru MEG Projekta u gradu Prijedor</t>
  </si>
  <si>
    <t>293</t>
  </si>
  <si>
    <t>Subvencija zakupnine u okviru neprofitnog socijalnog stanovanja za građane u stanju socijalnih potreba u gradu Prijedoru</t>
  </si>
  <si>
    <t>292</t>
  </si>
  <si>
    <t>Naziv potrošačke jedinice: Sufinansiranje projekata  socijalnog stanovanja</t>
  </si>
  <si>
    <t xml:space="preserve">Nabavka opreme u mjesnim zajednicama </t>
  </si>
  <si>
    <t>291</t>
  </si>
  <si>
    <t>Rekonstrukcija doma kulture u MZ Čarakovo   u vlasništvu Grada iz kreditnih sredstava</t>
  </si>
  <si>
    <t>290/1</t>
  </si>
  <si>
    <t>Rekonstrukcija domova i ostalih objekata u vlasništvu Grada</t>
  </si>
  <si>
    <t>290</t>
  </si>
  <si>
    <t>Sredstva za rekonstrukciju mjesnog vodovoda koji nije u nadležnosti AD Vodovod u selu Gornja Lamovita</t>
  </si>
  <si>
    <t>289/1</t>
  </si>
  <si>
    <t>Izgradnja vodovodne mreže u Malom Palančištu</t>
  </si>
  <si>
    <t>Izgradnja vodovodne mreže u naselju Čarakovu- Gornje Polje</t>
  </si>
  <si>
    <t>Sredstva Organizacionom odboru naselja Janjića pumpa za izgradnju kanalizacione mreže za potraživanja duga izvođaču radova na izgradnji</t>
  </si>
  <si>
    <t>289//5</t>
  </si>
  <si>
    <t>Sredstva za revitalizaciju postojećih zelenih površina u Gradu kao i pripreme i planiranje za izgradnju novih, izrada tehničkih rješenja i građevinske intervencije na postojećim parkovima</t>
  </si>
  <si>
    <t>289/4</t>
  </si>
  <si>
    <t>Izgradnja "trim" staze u naselju Pećani (staza rubom Pećanskog parka)</t>
  </si>
  <si>
    <t>289/3</t>
  </si>
  <si>
    <t>Izgradnja pješačkog mosta ispod pijace koji povezuje Raškovac i Pećane sa izgradnjom prilaza</t>
  </si>
  <si>
    <t>289/2</t>
  </si>
  <si>
    <t>Izgradnja vodovoda u selu Donj Garevci, zaselak Kukići</t>
  </si>
  <si>
    <t>Izgradnja objekata u Mjesnim zajednicama  (Gornja Lamovita i drugi)</t>
  </si>
  <si>
    <t>289</t>
  </si>
  <si>
    <t xml:space="preserve">Održavanje domova i ostalih objekata MZ </t>
  </si>
  <si>
    <t>288</t>
  </si>
  <si>
    <t xml:space="preserve">Naziv potrošačke jedinice: Program održavanja i izgradnje objekata u MZ </t>
  </si>
  <si>
    <t>Izdaci u zemlji iz ranijih godina-Istražni radovi na česmi "Jereza"</t>
  </si>
  <si>
    <t>287/2</t>
  </si>
  <si>
    <t>000</t>
  </si>
  <si>
    <t>Rekonstrukcija željezničkog mosta uskotračne pruge na rijeci Gomjenici</t>
  </si>
  <si>
    <t>Sanacija i rekonstrukcija gradskih objekata</t>
  </si>
  <si>
    <t>Rekonstrukcija prilaza dječijem vrtiću "Palčica" u Omarskoj</t>
  </si>
  <si>
    <t>287/1</t>
  </si>
  <si>
    <t>287</t>
  </si>
  <si>
    <t>Uklanjanje grafita neprimjerenog sadržaja usaradnji sa kancelarijom OSCE-a</t>
  </si>
  <si>
    <t>Rušenje objekata u vlasništvu Grada i drugih objekata po nalogu nadležnih kontrolnih organa</t>
  </si>
  <si>
    <t>Održavanje i uređenje obala rijeke Sane- Uređenje ušća rijeke Gomjenice u rijeku Sanu</t>
  </si>
  <si>
    <t xml:space="preserve">Održavanje   objekata u vlasništvu Grada  </t>
  </si>
  <si>
    <t>286</t>
  </si>
  <si>
    <t xml:space="preserve">Održavanje parking servisa </t>
  </si>
  <si>
    <t>285</t>
  </si>
  <si>
    <t xml:space="preserve">Naziv potrošačke jedinice: Program upotrebe sredstava za gradske objekte </t>
  </si>
  <si>
    <t>Učešće u izgradnji eksterijera u Industrijskoj zoni "Celpak" iz suficita namjenskih sredstava Vlade</t>
  </si>
  <si>
    <t>284/1</t>
  </si>
  <si>
    <t>Izgradnja SN voda i trafostanice u industrijskoj zoni "Celpak" (izgradnja transformatorske stanice) iz suficita namjenskih sredstava</t>
  </si>
  <si>
    <t>284</t>
  </si>
  <si>
    <t xml:space="preserve">Izgradnja atmosferske kanalizacije u industrijskoj zoni "Celpak" </t>
  </si>
  <si>
    <t>283</t>
  </si>
  <si>
    <t>Izgradnja ulice C-106 i odgovarajuće komunalne infrastrukture</t>
  </si>
  <si>
    <t>Izgradnja puta C 106 u Industrijskoj zoni "Celpak"</t>
  </si>
  <si>
    <t>282</t>
  </si>
  <si>
    <t>Naziv potrošačke jedinice: Sredstva iz transfera Vlade RS za komunalnu infrastrukturu u industrijskoj zoni "Celpak"</t>
  </si>
  <si>
    <t>Adaptacija ulične rasvjete na novoizgrađenu niskonaponsku mrežu</t>
  </si>
  <si>
    <t>Snimanje kanalizacione mreže u izbjegličkom naselju Janjića pumpa</t>
  </si>
  <si>
    <t>281/4</t>
  </si>
  <si>
    <t>Učešće u izgradnji eksterijera u Industrijskoj zoni "Celpak" iz kreditnih sredstava</t>
  </si>
  <si>
    <t>281/3</t>
  </si>
  <si>
    <t>Izdaci iz budžeta grada za  komunalnu infrastrukturu po MEG Projektu rekonstrukcija vodovodne mreže i kućnih priključaka u Čirkin Polju</t>
  </si>
  <si>
    <t>281/2</t>
  </si>
  <si>
    <t>Izdaci iz granta za ostalu komunalnu infrastrukturu po MEG Projektu</t>
  </si>
  <si>
    <t>281/1</t>
  </si>
  <si>
    <r>
      <rPr>
        <u/>
        <sz val="11"/>
        <rFont val="Calibri"/>
        <family val="2"/>
        <charset val="238"/>
      </rPr>
      <t xml:space="preserve">Izdaci </t>
    </r>
    <r>
      <rPr>
        <b/>
        <sz val="11"/>
        <rFont val="Calibri"/>
        <family val="2"/>
        <charset val="238"/>
      </rPr>
      <t>iz granta</t>
    </r>
    <r>
      <rPr>
        <sz val="11"/>
        <rFont val="Calibri"/>
        <family val="2"/>
        <charset val="238"/>
      </rPr>
      <t xml:space="preserve"> za rekonstruklciju vodovoda u ul.Ive Andrića i izgradnja vodovoda u ul. VI Krajiške brigade po MEG Projektu</t>
    </r>
  </si>
  <si>
    <t>281</t>
  </si>
  <si>
    <t xml:space="preserve">Izgradnja i uvođenje parking servisa </t>
  </si>
  <si>
    <t>280</t>
  </si>
  <si>
    <t xml:space="preserve">Investicije ulične rasvjete </t>
  </si>
  <si>
    <t>279</t>
  </si>
  <si>
    <t>0640</t>
  </si>
  <si>
    <t>Sufinansiranje neprofitabilnih  autobuskih linija</t>
  </si>
  <si>
    <t>278</t>
  </si>
  <si>
    <t>Učešće Grada u sufinansiranju odobrenih projekata od strane ministarstva i drugih donatora</t>
  </si>
  <si>
    <t>0560</t>
  </si>
  <si>
    <t>Grant Rudarskom institutu Prijedor za opremanje mobilne stanice</t>
  </si>
  <si>
    <t>277</t>
  </si>
  <si>
    <t xml:space="preserve">Sredstva za zaštitu čovjekove okoline </t>
  </si>
  <si>
    <t>276</t>
  </si>
  <si>
    <t xml:space="preserve">Javna rasvjeta redovna potrošnja </t>
  </si>
  <si>
    <t>275</t>
  </si>
  <si>
    <t xml:space="preserve">Opšta komunalna potrošnja </t>
  </si>
  <si>
    <t>274</t>
  </si>
  <si>
    <t>Sredstva za uspostavu "Adresnog registra za područje Grada Prijedor"</t>
  </si>
  <si>
    <t>273</t>
  </si>
  <si>
    <t>Nabavka i postavljanje autobuskih stanica u Donjim Orlovcima kod Društvenog doma i zaseoka Miodrazi</t>
  </si>
  <si>
    <t>272/A</t>
  </si>
  <si>
    <t xml:space="preserve">Nabavka i postavljane tabli sa imenima ulica i trgova </t>
  </si>
  <si>
    <t>272</t>
  </si>
  <si>
    <t xml:space="preserve">Održavanje ulične rasvjete </t>
  </si>
  <si>
    <t>271</t>
  </si>
  <si>
    <t>Održavanje vertikalne  signalizacije</t>
  </si>
  <si>
    <t>270</t>
  </si>
  <si>
    <t xml:space="preserve">Održavanje svjetlosne saobraćajne signalizacije </t>
  </si>
  <si>
    <t>269</t>
  </si>
  <si>
    <t>Naziv potrošačke jedinice: Program komunalne potrošnje i infrastrukture</t>
  </si>
  <si>
    <t>Nabavka HTZ odjeće i obuće i inventara</t>
  </si>
  <si>
    <t>268</t>
  </si>
  <si>
    <t>Izdaci za nabavku postrojenja i opreme -Nabavka putničkog automobila</t>
  </si>
  <si>
    <t>267</t>
  </si>
  <si>
    <t>266</t>
  </si>
  <si>
    <t xml:space="preserve"> Sredstva za Fond solidarnosti (5 % od cijene kupljenog putničkog vozila )-Nabavka novog automobila</t>
  </si>
  <si>
    <t>265/1</t>
  </si>
  <si>
    <t>265</t>
  </si>
  <si>
    <t>264</t>
  </si>
  <si>
    <t>263</t>
  </si>
  <si>
    <t>262</t>
  </si>
  <si>
    <t>314</t>
  </si>
  <si>
    <t>261</t>
  </si>
  <si>
    <t>Rashodi za ostale komunikacione usluge-kartice za parkomate</t>
  </si>
  <si>
    <t>260</t>
  </si>
  <si>
    <t>259</t>
  </si>
  <si>
    <t>Broj potrošačke jedinice: 00740170</t>
  </si>
  <si>
    <t>Naziv potrošačke jedinice: Troškovi  Odjeljenja za saobraćaj,  komunalne poslove  i zaštitu životne sredine i imovinsko-stambene poslove</t>
  </si>
  <si>
    <t>Naziv budžetske organizacije: Odjeljenje za saobraćaj,  komunalne poslove  i zaštitu životne sredine i imovinsko-stambene poslove</t>
  </si>
  <si>
    <t xml:space="preserve">Nabavka stalnih sredstava u obliku prava -Troškovi projektovanja </t>
  </si>
  <si>
    <t>258</t>
  </si>
  <si>
    <t>257</t>
  </si>
  <si>
    <t>256</t>
  </si>
  <si>
    <t>Broj potrošačke jedinice: 00740161</t>
  </si>
  <si>
    <t xml:space="preserve">Naziv potrošačke jedinice: Program uređenja građevinskog zemljišta </t>
  </si>
  <si>
    <t>255</t>
  </si>
  <si>
    <t>254</t>
  </si>
  <si>
    <t>Ostali nepomenuti rashodi -Troškovi rušenja objekata iz nadležnosti Odjeljenja</t>
  </si>
  <si>
    <t>253</t>
  </si>
  <si>
    <t>252</t>
  </si>
  <si>
    <t xml:space="preserve">1.4.4.4. Unapređenje primjene GIS-a i ostale stručne usluge </t>
  </si>
  <si>
    <t>251</t>
  </si>
  <si>
    <t>250</t>
  </si>
  <si>
    <t>249</t>
  </si>
  <si>
    <t>248</t>
  </si>
  <si>
    <t>Broj potrošačke jedinice: 00740160</t>
  </si>
  <si>
    <t>Naziv potrošačke jedinice: Troškovi odjeljenja za prostorno uređenje</t>
  </si>
  <si>
    <t>Naziv budžetske organizacije: Odjeljenje za prostorno uređenje</t>
  </si>
  <si>
    <t>Sredstva za nabavku aparata za skrining sluha novorođenčadi, aparata za EKG, inhalatora i otoskopa za bejbi boks i Dječije odjeljenje JZU Bolnica "Dr. Mladen Stojanović" Prijedor</t>
  </si>
  <si>
    <t>246/2</t>
  </si>
  <si>
    <t>0740</t>
  </si>
  <si>
    <t>Sredstva za nabavku biomikroskopa za Očno odjeljenje JZU Bolnica "Dr. Mladen Stojanović" Prijedor</t>
  </si>
  <si>
    <t>246/1</t>
  </si>
  <si>
    <t>Pomoć pri osnivanju Regionalnog centra Instituta za javno zdravstvo u Prijedoru</t>
  </si>
  <si>
    <t>348/1</t>
  </si>
  <si>
    <t>Ostali troškovi preventivne zaštite</t>
  </si>
  <si>
    <t>246</t>
  </si>
  <si>
    <t>Troškovi mrtvozorstva</t>
  </si>
  <si>
    <t>245</t>
  </si>
  <si>
    <t>Deratizacija i dezinsekcija</t>
  </si>
  <si>
    <t>244</t>
  </si>
  <si>
    <t>Broj potrošačke jedinice: 00740157</t>
  </si>
  <si>
    <t xml:space="preserve">Naziv potrošačke jedinice: Sredstva za zdravstvenu zaštitu </t>
  </si>
  <si>
    <t>Finansiranje projekata iz Akcionog plana za rješenje problema Roma u oblastima zapošljavanja, stambenog zbrinjavanja, obrazovanja i kulture i  zdravstvene i socijalne zaštite na području Grada Prijedor za period 2019 - 2023. god.</t>
  </si>
  <si>
    <t>243</t>
  </si>
  <si>
    <t>Finansiranje kamate na kredite za mlade bračne parove, koji kupuju prvu nekretninu na području Grada Prijedor</t>
  </si>
  <si>
    <t>242</t>
  </si>
  <si>
    <t>Fond za natalitet Grada Prijedor</t>
  </si>
  <si>
    <t>241</t>
  </si>
  <si>
    <t>Grant za vantjelesnu oplodnju</t>
  </si>
  <si>
    <t>240</t>
  </si>
  <si>
    <t>Troškovi sahrana nestalih i nezbrinutih lica</t>
  </si>
  <si>
    <t>239</t>
  </si>
  <si>
    <t xml:space="preserve">Prevoz đaka oštećenih sluhom Banja Luka </t>
  </si>
  <si>
    <t>238</t>
  </si>
  <si>
    <t>Učešće u finansiranju javnih kuhinja</t>
  </si>
  <si>
    <t>237</t>
  </si>
  <si>
    <t xml:space="preserve">Subvencije đačkog prevoza </t>
  </si>
  <si>
    <t>236</t>
  </si>
  <si>
    <t>Bruto naknade za komisija za ocjenu sposobnosti i razvrstavanje</t>
  </si>
  <si>
    <t>235</t>
  </si>
  <si>
    <t>Broj potrošačke jedinice: 00740203</t>
  </si>
  <si>
    <t xml:space="preserve">Naziv potrošačke jedinice: Sredstva za socijalnu zaštitu </t>
  </si>
  <si>
    <t>Finansiranje Omladinskog savjeta Prijedor</t>
  </si>
  <si>
    <t>233/2</t>
  </si>
  <si>
    <t>0840</t>
  </si>
  <si>
    <t>Podrška izvrsnosti mladih talenata</t>
  </si>
  <si>
    <t>233/1</t>
  </si>
  <si>
    <t>Projekti iz Omladinske politike Grada Prijedor za period  2018-2022.godinu</t>
  </si>
  <si>
    <t>Omladinska banka Prijedor</t>
  </si>
  <si>
    <t>Sufinansiranje projekata omladinskih organizacija i programa mladih</t>
  </si>
  <si>
    <t>Programi omladine i pitanja mladih</t>
  </si>
  <si>
    <t>234</t>
  </si>
  <si>
    <t>Učešće u finansiranju "Udruženja za očuvanje tradicije" Prijedor</t>
  </si>
  <si>
    <t>Rekonstrukcija, opremanje i natkrivanje otvorene bine kod Doma kulture u Brezičanima za potrebe KUD "Milan Egić"</t>
  </si>
  <si>
    <t>Osnivanje Javnog Gradskog hora u Prijedoru</t>
  </si>
  <si>
    <t>Finansiranje"Regionalnog udruženja za izbjegla i raseljena lica sa sjedištem u Prijedoru"</t>
  </si>
  <si>
    <t>233/6</t>
  </si>
  <si>
    <t>Projektovanje, izgradnja, opremanje i natkrivanje otvorene bine kod OŠ "Vuk Karadžić" u Omarskoj za potrebe Vidovdanskih dana, Kud Omarska i OŠ "Vuk Karadžić" kao i rekonstrukcija unutrašnje bine u Domu kulture u Omarskoj</t>
  </si>
  <si>
    <t>Ostali grantovi po rješenju Gradonačelnika</t>
  </si>
  <si>
    <t>Udruženje "Don" -Pravna pomoć potrošačima grada Prijedora</t>
  </si>
  <si>
    <t>233</t>
  </si>
  <si>
    <t>Finansiranje Udruženja koja se bave civilnim žrtvama rata</t>
  </si>
  <si>
    <t>232</t>
  </si>
  <si>
    <t>Sufinansiranje projekata NVO</t>
  </si>
  <si>
    <t>231</t>
  </si>
  <si>
    <t>Učešće u finansiranju jednokratnih pomoći, upućivanja na banjsko liječenje i troškova dijela sahrana penzionera Grada Prijedor</t>
  </si>
  <si>
    <t>230</t>
  </si>
  <si>
    <t>Finansiranje Crvenog krsta</t>
  </si>
  <si>
    <t>229</t>
  </si>
  <si>
    <t>Finansiranje Udruženja sa četvoro i više djece "Roda" Prijedor</t>
  </si>
  <si>
    <t>228/1</t>
  </si>
  <si>
    <t>Finansiranje socijalno humanitarnih saveza i udruženja</t>
  </si>
  <si>
    <t>228</t>
  </si>
  <si>
    <t>Finansiranje projekata nacionalnih manjina</t>
  </si>
  <si>
    <t>227</t>
  </si>
  <si>
    <t>Finansiranje  udruženjia u oblasti amaterizma u kulturi</t>
  </si>
  <si>
    <t>226</t>
  </si>
  <si>
    <t>Broj potrošačke jedinice: 00740205</t>
  </si>
  <si>
    <t>Naziv potrošačke jedinice: Sredstva za finansiranje saveza, udruženja i ostalih NGO</t>
  </si>
  <si>
    <t>Travnata podloga na Gradskom stadionu-FK Rudar Prijedor</t>
  </si>
  <si>
    <t>225/4</t>
  </si>
  <si>
    <t>Rekonstrukcija svlačionica FK "Omarska " u Omarskoj</t>
  </si>
  <si>
    <t>225/3</t>
  </si>
  <si>
    <t>0810</t>
  </si>
  <si>
    <t>Izgradnja dječijeg igrališta u MZ Gornji Orlovci</t>
  </si>
  <si>
    <t>225/2</t>
  </si>
  <si>
    <t>Izgradnja terena sa vještačkom travom po Projektu "Razvoj infrastrukture omladinskog nogometa  u kroz širu društvenu zajednicu"</t>
  </si>
  <si>
    <t>225/1</t>
  </si>
  <si>
    <t>Izdaci za izgradnju i pribavljanje reflektora  na Gradskom stadionu</t>
  </si>
  <si>
    <t>225</t>
  </si>
  <si>
    <t>Finansiranje vrhunskog sporta</t>
  </si>
  <si>
    <t>224</t>
  </si>
  <si>
    <t>Kapitalni grant za rekonstrukciju svlačionica FK "Omarska " u Omarskoj</t>
  </si>
  <si>
    <t>223/1</t>
  </si>
  <si>
    <t>Sredstva za razvoj školskog sporta</t>
  </si>
  <si>
    <t>223</t>
  </si>
  <si>
    <t>Grant-Pomoć Školi fudbala "Crvena zvijezda" Prijedor za funkcionisanje i održavanje međunarodnog turnira</t>
  </si>
  <si>
    <t>222/2</t>
  </si>
  <si>
    <t>Grant- Pomoć Fudbalskoj sportskoj asocijaciji (FSA) Prijedor za funkcionsanje i održavanje terena za potrebe takmičenja</t>
  </si>
  <si>
    <t>222/1</t>
  </si>
  <si>
    <t>Dotacije za Sportski bokserski klub "Tim Janjanin"</t>
  </si>
  <si>
    <t xml:space="preserve">Sredstva rezervi za sportske aktivnosti  </t>
  </si>
  <si>
    <t>222</t>
  </si>
  <si>
    <t>Otplata dugova za SD "Mladost" Prijedor za centralno grijanje iz ranijeg perioda</t>
  </si>
  <si>
    <t>Finansiranje zakupa SD "Mladost" Prijedor</t>
  </si>
  <si>
    <t>221</t>
  </si>
  <si>
    <t>Sportski savezi i udruženja RVI</t>
  </si>
  <si>
    <t>220</t>
  </si>
  <si>
    <t xml:space="preserve">Revijalne gradske i republičke manifestacije </t>
  </si>
  <si>
    <t>219</t>
  </si>
  <si>
    <t>Dotacije za sportske klubove po programu</t>
  </si>
  <si>
    <t>218</t>
  </si>
  <si>
    <t>Održavanje sportskih terena</t>
  </si>
  <si>
    <t>217</t>
  </si>
  <si>
    <t>Broj potrošačke jedinice: 00740156</t>
  </si>
  <si>
    <t>Naziv potrošačke jedinice: Sredstva za aktivnosti u fizičkoj kulturi Grada Prijedora</t>
  </si>
  <si>
    <t>Prijedor Grad murala</t>
  </si>
  <si>
    <t>216</t>
  </si>
  <si>
    <t>215</t>
  </si>
  <si>
    <t>214</t>
  </si>
  <si>
    <t>213</t>
  </si>
  <si>
    <t>211</t>
  </si>
  <si>
    <t>210</t>
  </si>
  <si>
    <t>Broj potrošačke jedinice: 00740201 
(Šifra projekata) : 074266</t>
  </si>
  <si>
    <t>Grantovi u zemlji za kulturne manifestacije</t>
  </si>
  <si>
    <t>209</t>
  </si>
  <si>
    <t>208</t>
  </si>
  <si>
    <t>207</t>
  </si>
  <si>
    <t>206</t>
  </si>
  <si>
    <t>205</t>
  </si>
  <si>
    <t>204</t>
  </si>
  <si>
    <t>Broj potrošačke jedinice: 00740201 
(Šifra projekata) : 074722</t>
  </si>
  <si>
    <t>Naziv potrošačke jedinice:  Prijedorsko kulturno ljeto</t>
  </si>
  <si>
    <t>Doznake za izdavačku djelatnost za izabrana dijela laureata književnih susreta na Kozari i ostale doznake izdavačke djelatnosti i izrada Fotomonografije Grada Prijedora</t>
  </si>
  <si>
    <t>247</t>
  </si>
  <si>
    <t>203</t>
  </si>
  <si>
    <t>Ostali nepomenuti rashodi (Ugovori van radnog odnosa, troškovi manifestacija i slično)</t>
  </si>
  <si>
    <t>202</t>
  </si>
  <si>
    <t>201</t>
  </si>
  <si>
    <t>199</t>
  </si>
  <si>
    <t>198</t>
  </si>
  <si>
    <t>Broj potrošačke jedinice: 00740201 
(Šifra projekata) : 074709</t>
  </si>
  <si>
    <t>Naziv potrošačke jedinice: Sredstva za  manifestaciju: "Književni susreti na Kozari"</t>
  </si>
  <si>
    <t>197</t>
  </si>
  <si>
    <t>196</t>
  </si>
  <si>
    <t>195</t>
  </si>
  <si>
    <t>193</t>
  </si>
  <si>
    <t>Broj potrošačke jedinice: 00740201 
(Šifra projekata): 074711</t>
  </si>
  <si>
    <t>Naziv potrošačke jedinice: Sredstva za 19. međunarodni festival horova -"Zlatna Vila"</t>
  </si>
  <si>
    <t xml:space="preserve">Grant za sanaciju i rekonstrukciju OŠ "Dositej Obradović" u Rasavcima iz budžeta Grada Prijedora </t>
  </si>
  <si>
    <t>191/3</t>
  </si>
  <si>
    <t>0950</t>
  </si>
  <si>
    <t>Sredstva za sanaciju učionica za pripremno odjeljenje u Osnovnoj školi "Vuk Karadžić" u Omarskoj</t>
  </si>
  <si>
    <t>191//4</t>
  </si>
  <si>
    <t>Sredstva za sanaciju fasadnih staklenih stijena na OŠ  "Desanka Maksimović"</t>
  </si>
  <si>
    <t>191//2</t>
  </si>
  <si>
    <t xml:space="preserve"> Izgradnju sportskog igrališta uz osnovnu školu u Rizvanovićima</t>
  </si>
  <si>
    <t>191/4</t>
  </si>
  <si>
    <t>Izgradnja koncertne sale</t>
  </si>
  <si>
    <t>191/1</t>
  </si>
  <si>
    <t>Izgradnja studentskog doma</t>
  </si>
  <si>
    <t>191</t>
  </si>
  <si>
    <t>0941</t>
  </si>
  <si>
    <t xml:space="preserve">Izdaci za sanaciju i rekonstrukciju krova  OŠ "Dositej Obradović" u Rasavcima iz prenesenih kreditnih sredstava </t>
  </si>
  <si>
    <t>191/2</t>
  </si>
  <si>
    <t>Izdaci  za sanaciju i rekonstrukciju krova  OŠ "Dositej Obradović" u Rasavcima - prenos namjenskih sredstava Vlade iz 2018. godine</t>
  </si>
  <si>
    <t>Izgradnja Sportske dvorane u Omarskoj</t>
  </si>
  <si>
    <t>Sredstva za takmičenje učenika osnovnih i srednjih škola</t>
  </si>
  <si>
    <t>190</t>
  </si>
  <si>
    <t>Jednokratne pomoći studentima</t>
  </si>
  <si>
    <t>189</t>
  </si>
  <si>
    <t>Sredstva za studentske stipendije</t>
  </si>
  <si>
    <t>188</t>
  </si>
  <si>
    <t xml:space="preserve">Doznake za izdavačku djelatnost </t>
  </si>
  <si>
    <t>187</t>
  </si>
  <si>
    <t>Učešće u finansiranju naučno-istraživačkog rada</t>
  </si>
  <si>
    <t>186</t>
  </si>
  <si>
    <t>Subvencija prevoza učenika i boravka djece u vrtićima</t>
  </si>
  <si>
    <t>Grantovi za naučno-istraživački rad učenika u obrazovanju</t>
  </si>
  <si>
    <t>185</t>
  </si>
  <si>
    <t>Učešće u finansiranju Rudarskog fakulteta</t>
  </si>
  <si>
    <t>184</t>
  </si>
  <si>
    <t>Opremanje potkrovlja srednje Mašinske škole Prijedoru za izmještanje JU Visoke medicinske škole</t>
  </si>
  <si>
    <t>183</t>
  </si>
  <si>
    <t xml:space="preserve">Grantovi za obrazovanje i vaspitanje </t>
  </si>
  <si>
    <t>182</t>
  </si>
  <si>
    <t>Rashodi za povećanje energetske efikasnosti-Projekat "Inkluzivne škole- inkluzivne zajednice"</t>
  </si>
  <si>
    <t>181</t>
  </si>
  <si>
    <t>Troškovi manifestacije "Svetosavska akademija"</t>
  </si>
  <si>
    <t>Broj potrošačke jedinice: 00740158</t>
  </si>
  <si>
    <t>Naziv potrošačke jedinice: Grantovi za obrazovanje i vaspitanje i projekte iz Strategije razvoja društvenog sektora</t>
  </si>
  <si>
    <t xml:space="preserve">Izdaci za zalihe materijala, robe i sitnog inventara </t>
  </si>
  <si>
    <t>179</t>
  </si>
  <si>
    <t>178</t>
  </si>
  <si>
    <t>177</t>
  </si>
  <si>
    <t>176</t>
  </si>
  <si>
    <t>175</t>
  </si>
  <si>
    <t>174</t>
  </si>
  <si>
    <t>212</t>
  </si>
  <si>
    <t>173</t>
  </si>
  <si>
    <t>172</t>
  </si>
  <si>
    <t>Broj potrošačke jedinice: 00740210</t>
  </si>
  <si>
    <t xml:space="preserve">Naziv potrošačke jedinice: Troškovi Odjeljenja za društvene djelatnosti </t>
  </si>
  <si>
    <t>Naziv budžetske organizacije: Odjeljenje za društvene djelatnosti</t>
  </si>
  <si>
    <t xml:space="preserve">Rashodi po Programu od naknada za eksploataciju privatnih šuma </t>
  </si>
  <si>
    <t>171/6</t>
  </si>
  <si>
    <t>Rashodi po Programu od naknada za eksploataciju privatnih šuma iz neutrošenih sredstava</t>
  </si>
  <si>
    <t>171/5</t>
  </si>
  <si>
    <t xml:space="preserve">Broj potrošačke jedinice: 00740151                                                                                    </t>
  </si>
  <si>
    <t>Naziv potrošačke jedinice: Sredstva od naknada za eksploataciju privatnih šuma</t>
  </si>
  <si>
    <t>Izrada Osnove korištenja poljoprivrednog zemljišta</t>
  </si>
  <si>
    <t>171/4</t>
  </si>
  <si>
    <t>0421</t>
  </si>
  <si>
    <t>Popravka poboljšanja plodnosti zemljišta</t>
  </si>
  <si>
    <t>171/3</t>
  </si>
  <si>
    <t>1.2.1.8. "Podrška iskoršćenju slobodnih poljoprivrednih površina za ratarsku proizvodnju"</t>
  </si>
  <si>
    <t>171/2</t>
  </si>
  <si>
    <t>1.2.1..1. "Podrška uvođenju sistema za navodnjavanje kod poljoprivrednih proizvođača"</t>
  </si>
  <si>
    <t>171/1</t>
  </si>
  <si>
    <t>Broj potrošačke jedinice: 00740151 
(Šifra projekata) :  074407</t>
  </si>
  <si>
    <t>Naziv potrošačke jedinice: Program korištenja sredstava od naplaćene naknade po osnovu promjene namjene poljoprivrednog zemljišta u nepoljoprivredne svrhe i zakupnine za poljoprivredno zemljište u svojini Republike</t>
  </si>
  <si>
    <t>Izdaci za nabavku postrojenja i opreme- Nabavka automobila za terenski rad Poljoprivredne službe</t>
  </si>
  <si>
    <t>171</t>
  </si>
  <si>
    <t>170/1</t>
  </si>
  <si>
    <t>Učešće u finansiranju JP "Protivgradna preventiva Republike Srpske" a.d. Gradiška</t>
  </si>
  <si>
    <t>170</t>
  </si>
  <si>
    <t>169</t>
  </si>
  <si>
    <t xml:space="preserve">Regres za obnovu poljoprivredne mehanizacije </t>
  </si>
  <si>
    <t>168</t>
  </si>
  <si>
    <t xml:space="preserve">Projekat proizvodnja povrća i cvijeća u zatvorenom prostoru </t>
  </si>
  <si>
    <t>167</t>
  </si>
  <si>
    <t xml:space="preserve">Projekat unapređenja voćarske proizvodnje </t>
  </si>
  <si>
    <t>166</t>
  </si>
  <si>
    <t>Premije u iznosu od 0,02 KM po litru proizvedenog i prodanog kravljeg mlijeka</t>
  </si>
  <si>
    <t>200</t>
  </si>
  <si>
    <t>165/1</t>
  </si>
  <si>
    <t>Podrška organizacijama poljoprivrednih proizvođača</t>
  </si>
  <si>
    <t>Podrška biljnoj proizvodnji</t>
  </si>
  <si>
    <t>1.2.1.10. Podrška povećanju stočnog fonda</t>
  </si>
  <si>
    <t xml:space="preserve">Podsticaj i razvoj u poljoprivrednoj proizvodnji </t>
  </si>
  <si>
    <t>165</t>
  </si>
  <si>
    <t>Broj potrošačke jedinice: 00740151</t>
  </si>
  <si>
    <t xml:space="preserve">Naziv potrošačke jedinice: Sredstva za unapređenje poljoprivrede </t>
  </si>
  <si>
    <t>Troškovi obezbjeđenja "Gradske tržnice" a.d. Prijedor</t>
  </si>
  <si>
    <t>164</t>
  </si>
  <si>
    <t>"Učešće u projektima javnih preduzeća (a.d.) Grada Prijedor"</t>
  </si>
  <si>
    <t>163</t>
  </si>
  <si>
    <t>1.4.2.2. "Kreiranje i izvođenje programa obuke i prekvalifikacije prema aktuelnoj potražnji na tržištu rada" (Pro-posao, ILO i sl.)</t>
  </si>
  <si>
    <t>162</t>
  </si>
  <si>
    <t>1.4.1.4. "Podrška internacionalnom povezivanju i umrežavanju preduzeća"</t>
  </si>
  <si>
    <t>161</t>
  </si>
  <si>
    <t>1.4.1.2. "Podrška poslovnim udruženjima i klasterima"</t>
  </si>
  <si>
    <t>160</t>
  </si>
  <si>
    <t>1.4.1.1. "Podrška inovacijama i investicijama u mala  srednja preduzeća"</t>
  </si>
  <si>
    <t>194</t>
  </si>
  <si>
    <t>159</t>
  </si>
  <si>
    <t xml:space="preserve">Projekat: "Podrška uvođenju standarda kvaliteta (Sertifikacija)" </t>
  </si>
  <si>
    <t>158</t>
  </si>
  <si>
    <t>Ugovori o djelu za učesnike po Projektu</t>
  </si>
  <si>
    <t>192</t>
  </si>
  <si>
    <t>157/0</t>
  </si>
  <si>
    <t xml:space="preserve"> "Promocija privrednih potencijala Grada Prijedora" </t>
  </si>
  <si>
    <t>157</t>
  </si>
  <si>
    <t>Promocija privrednih potencijala grada Prijedora</t>
  </si>
  <si>
    <t>"Podrška razvoja turizma"</t>
  </si>
  <si>
    <t>"Promocija domaćih proizvoda"</t>
  </si>
  <si>
    <t>Sredstva za razvoj privrednih subjekata (podrška preduzetništvu - ženskom preduzetništvu i samozapošljavanju; i podsticanje novog zapošljavanja)</t>
  </si>
  <si>
    <t>Subvencije za izmirenje duga AD "Gradska tržnica"</t>
  </si>
  <si>
    <t>155/1</t>
  </si>
  <si>
    <t>Sredstva za razvoj malih porodičnih preduzeća</t>
  </si>
  <si>
    <t>156</t>
  </si>
  <si>
    <t>"Subvencija za izmirenje duga za električnu energiju AD Vodovod Prijedor"</t>
  </si>
  <si>
    <t>155</t>
  </si>
  <si>
    <t>1.4.4.3. "Jačanje Fondacije za razvoj (subvencija kamata na kredite)"</t>
  </si>
  <si>
    <t>154</t>
  </si>
  <si>
    <t>1.4.3.5. "Podrška zapošljavanju teže zapošljivih kategorija"</t>
  </si>
  <si>
    <t>153</t>
  </si>
  <si>
    <t>1.4.3.4. Učešće donatora  MEG Projektu za podsticaje razvoja</t>
  </si>
  <si>
    <t>152</t>
  </si>
  <si>
    <t>Učešće Grada u realizaciji projekata iz Strategije, finansiranih iz eksternih izvora (EU fondovi, bilateralni donatori)</t>
  </si>
  <si>
    <t>151</t>
  </si>
  <si>
    <t>1.4.5.4 "Podrška razvoju ostalih privrednih djelatnosti"</t>
  </si>
  <si>
    <t>1.4.5.4 "Podrška razvoju drvoprerađivačke industrije"</t>
  </si>
  <si>
    <t>1.4.5.3 "Podrška razvoju elektro industrije"</t>
  </si>
  <si>
    <t>1.4.5.2 "Podrška razvoju metaloprerađivačke i mašinske industrije"</t>
  </si>
  <si>
    <t>1.4.5.1 "Podrška razvoju prehrambene industrije"</t>
  </si>
  <si>
    <t>Program 8: Podrška razvoju prerađivačke industrije</t>
  </si>
  <si>
    <t>1.4.1.1 Podrška inovacijama i investicijama u MSP</t>
  </si>
  <si>
    <t>Program 4: Podrška konkurentnosti MSP</t>
  </si>
  <si>
    <t>Podrška privrednim subjektima za nabavku mašina, opreme ili/i alata</t>
  </si>
  <si>
    <t>1.4.3.4. Učešće Grada u MEG Projektu za podsticaje razvoja</t>
  </si>
  <si>
    <t>150</t>
  </si>
  <si>
    <t xml:space="preserve">1.4.3.4. "Podrška samozapošljavanju" </t>
  </si>
  <si>
    <t>149</t>
  </si>
  <si>
    <t>1.4.3.3. "Podsticaj poslodavcima za zapošljavanje mladih visokoobrazovanih kadrova"</t>
  </si>
  <si>
    <t>148</t>
  </si>
  <si>
    <t>1.4.4.2. "Podrška ženskom preduzetništvu"</t>
  </si>
  <si>
    <t>147</t>
  </si>
  <si>
    <t xml:space="preserve">1.4.3.2 "Podsticaj zapošljavanju novih radnika" </t>
  </si>
  <si>
    <t>146</t>
  </si>
  <si>
    <t>1.4.3.1. "Izrada i realizacija akcionog plana zapošljavanja"</t>
  </si>
  <si>
    <t>180</t>
  </si>
  <si>
    <t>145</t>
  </si>
  <si>
    <t>1.4.2.4. "Preduzetnička obuka za mlade"</t>
  </si>
  <si>
    <t>144</t>
  </si>
  <si>
    <t>1.2.1.7. "Podrška izgradnje skladišnih objekata i nabavci opreme za voćarske proizvođače"</t>
  </si>
  <si>
    <t>143</t>
  </si>
  <si>
    <t>1.2.1.5. "Podrška podizanju novih zasada voća</t>
  </si>
  <si>
    <t>142</t>
  </si>
  <si>
    <t>1.2.1.2. "Podrška podizanju plastenika i staklenika"</t>
  </si>
  <si>
    <t>141</t>
  </si>
  <si>
    <t>1.2.1.1. "Podrška uvođenja sistema za navodnjavanje kod poljoprivrednih proizvođača"</t>
  </si>
  <si>
    <t>140</t>
  </si>
  <si>
    <t>139</t>
  </si>
  <si>
    <t>0411</t>
  </si>
  <si>
    <t>Broj potrošačke jedinice: 00740204</t>
  </si>
  <si>
    <t xml:space="preserve">Naziv potrošačke jedinice: Sredstva za razvojne projekte i podsticaj zapošljavanja  </t>
  </si>
  <si>
    <t xml:space="preserve">Izdaci za zalihe materijala </t>
  </si>
  <si>
    <t>138</t>
  </si>
  <si>
    <t>137</t>
  </si>
  <si>
    <t>136</t>
  </si>
  <si>
    <t>135</t>
  </si>
  <si>
    <t>134</t>
  </si>
  <si>
    <t>133</t>
  </si>
  <si>
    <t>132</t>
  </si>
  <si>
    <t>131</t>
  </si>
  <si>
    <t>Broj potrošačke jedinice: 00740150</t>
  </si>
  <si>
    <t xml:space="preserve">Naziv potrošačke jedinice: Troškovi odjeljenja za privredu i poljoprivredu </t>
  </si>
  <si>
    <t xml:space="preserve">Naziv budžetske organizacije: Odjeljenje za privredu i poljoprivredu </t>
  </si>
  <si>
    <t>130</t>
  </si>
  <si>
    <t>129</t>
  </si>
  <si>
    <t>128</t>
  </si>
  <si>
    <t>127</t>
  </si>
  <si>
    <t>126</t>
  </si>
  <si>
    <t>125</t>
  </si>
  <si>
    <t>124</t>
  </si>
  <si>
    <t>123</t>
  </si>
  <si>
    <t>Broj potrošačke jedinice: 00740140</t>
  </si>
  <si>
    <t xml:space="preserve">Naziv potrošačke jedinice: Troškovi odjeljenja za finansije </t>
  </si>
  <si>
    <t>Naziv budžetske organizacije: Odjeljenje za finansije</t>
  </si>
  <si>
    <t>122</t>
  </si>
  <si>
    <t>121</t>
  </si>
  <si>
    <t>120</t>
  </si>
  <si>
    <t>119</t>
  </si>
  <si>
    <t>118</t>
  </si>
  <si>
    <t>117</t>
  </si>
  <si>
    <t>116</t>
  </si>
  <si>
    <t>Rashodi po osnovu utroška energije, komunalnih, komunikacijskih  i transportnih usluga-Nabavka peleta za Mjesnu zajednicu Kozarac</t>
  </si>
  <si>
    <t>115</t>
  </si>
  <si>
    <t>114</t>
  </si>
  <si>
    <t>Broj potrošačke jedinice: 00740130</t>
  </si>
  <si>
    <t xml:space="preserve">Naziv potrošačke jedinice: Troškovi odjeljenja za opštu upravu </t>
  </si>
  <si>
    <t>Naziv budžetske organizacije:  Odjeljenje za opštu upravu</t>
  </si>
  <si>
    <t>Finansiranje dobrovoljnih vatrogasnih društava i izgradnja Vatrogasnog doma u Kozarcu</t>
  </si>
  <si>
    <t>113</t>
  </si>
  <si>
    <t>0320</t>
  </si>
  <si>
    <t>Broj potrošačke jedinice: 00740129</t>
  </si>
  <si>
    <t>Naziv potrošačke jedinice: Finansiranje dobrovoljnih vatrogasnih društava</t>
  </si>
  <si>
    <t>Otplata glavnice po kreditu za dogradnju vatrogasnog doma iz namjenskih sredstava</t>
  </si>
  <si>
    <t>112</t>
  </si>
  <si>
    <t xml:space="preserve">Izdaci za zalihe sitnog inventara, materijala, robe i ambalaže </t>
  </si>
  <si>
    <t>111</t>
  </si>
  <si>
    <t>Izdaci za nabavku postrojenja i opreme  po Programu upotrebe namjenskih sredstava za 2019. godinu iz redovnih sredstava za 2019. godinu</t>
  </si>
  <si>
    <t>110/2</t>
  </si>
  <si>
    <t>Izdaci za nabavku postrojenja i opreme  po Programu upotrebe namjenskih sredstava za 2019. godinu iz prenesenih namjeskih sredstava za 2018. godinu</t>
  </si>
  <si>
    <t>110/1</t>
  </si>
  <si>
    <t>110</t>
  </si>
  <si>
    <t>Kamate na kredit za dogradnju vatrogasnog doma iz namjenskih sredstava</t>
  </si>
  <si>
    <t>109</t>
  </si>
  <si>
    <t>108</t>
  </si>
  <si>
    <t>107</t>
  </si>
  <si>
    <t>106</t>
  </si>
  <si>
    <t>105</t>
  </si>
  <si>
    <t>Rashodi za posebne namjene (Nabavka pjenila za gašenje požara)</t>
  </si>
  <si>
    <t>104</t>
  </si>
  <si>
    <t>103</t>
  </si>
  <si>
    <t>102</t>
  </si>
  <si>
    <t>Naziv potrošačke jedinice: Djelatnost  Teritorijane vatrogasne jedinice Prijedor</t>
  </si>
  <si>
    <t>Naziv budžetske organizacije: Teritorijalna vatrogasna jedinica Prijedor</t>
  </si>
  <si>
    <t>Izrada Strategije razvoja Grada Prijedor</t>
  </si>
  <si>
    <t>Broj potrošačke jedinice: 00740122</t>
  </si>
  <si>
    <t xml:space="preserve"> Naziv potrošačke jedinice: Sredstva za projekte Grada</t>
  </si>
  <si>
    <t>100</t>
  </si>
  <si>
    <t>99</t>
  </si>
  <si>
    <t>98</t>
  </si>
  <si>
    <t>97</t>
  </si>
  <si>
    <t>96</t>
  </si>
  <si>
    <t>95</t>
  </si>
  <si>
    <t>94</t>
  </si>
  <si>
    <t xml:space="preserve"> Naziv potrošačke jedinice: Troškovi Odsjeka za strateško planiranje, upravljanje projektima i razvojem</t>
  </si>
  <si>
    <t xml:space="preserve"> Naziv budžetske organizacije: Odsjek za strateško planiranje, upravljanje projektima i razvojem</t>
  </si>
  <si>
    <t>Nabavka rezervnih dijelova i potrošnog materijala za održavanje sistema videonadzora i sistema za uzbunjivanje građana</t>
  </si>
  <si>
    <t>93</t>
  </si>
  <si>
    <t>92</t>
  </si>
  <si>
    <t>Pomoć pri osnivanju Područnog odjeljenja Civilne zaštite u Prijedoru</t>
  </si>
  <si>
    <t>348/2</t>
  </si>
  <si>
    <t>Učešće u provođenju programa Vlade Švajcarske i Ujedinjenih nacija - "Smanjenje rizika od katastrofa i održivi razvoj u BiH"</t>
  </si>
  <si>
    <t>Grantovi za udruženja za podršku civilne zaštite (Ronilačkom klubu, Radio klubu Kozara i Crvenom krstu)</t>
  </si>
  <si>
    <t>91</t>
  </si>
  <si>
    <t>90</t>
  </si>
  <si>
    <t>89</t>
  </si>
  <si>
    <t>88</t>
  </si>
  <si>
    <t>87</t>
  </si>
  <si>
    <t>86</t>
  </si>
  <si>
    <t>85</t>
  </si>
  <si>
    <t>Broj potrošačke jedinice: 00740131</t>
  </si>
  <si>
    <t xml:space="preserve"> Naziv potrošačke jedinice: Troškovi Odsjeka za  civilnu zaštitu</t>
  </si>
  <si>
    <t xml:space="preserve"> Naziv budžetske organizacije: Odsjek za civilnu zaštitu</t>
  </si>
  <si>
    <t>Izdaci za HTZ opremu</t>
  </si>
  <si>
    <t>84</t>
  </si>
  <si>
    <t>83</t>
  </si>
  <si>
    <t xml:space="preserve">Ostali nepomenuti rashodi-Troškovi prinudnog izvršenja rješenja </t>
  </si>
  <si>
    <t>82</t>
  </si>
  <si>
    <t>Ostali nepomenuti rashodi-ugovorene usluge odsjeka</t>
  </si>
  <si>
    <t>81</t>
  </si>
  <si>
    <t>80</t>
  </si>
  <si>
    <t>79</t>
  </si>
  <si>
    <t>78</t>
  </si>
  <si>
    <t>77</t>
  </si>
  <si>
    <t>Rashodi za ostale komunikacione usluge-kartice za usluge videonadzora</t>
  </si>
  <si>
    <t>76</t>
  </si>
  <si>
    <t>75</t>
  </si>
  <si>
    <t>Broj potrošačke jedinice: 00740128</t>
  </si>
  <si>
    <t xml:space="preserve">Naziv potrošačke jedinice: Troškovi Odsjeka komunalne policije </t>
  </si>
  <si>
    <t>Naziv budžetske organizacije:  Odsjek komunalne policije</t>
  </si>
  <si>
    <t>74</t>
  </si>
  <si>
    <t>Izdaci za računarske programe</t>
  </si>
  <si>
    <t>73</t>
  </si>
  <si>
    <t>72</t>
  </si>
  <si>
    <t>Ostali nepomenuti rashodi-troškovi rušenja objekata po nalogu inspektora</t>
  </si>
  <si>
    <t>71</t>
  </si>
  <si>
    <t>70</t>
  </si>
  <si>
    <t>69</t>
  </si>
  <si>
    <t>Broj potrošačke jedinice: 00740127</t>
  </si>
  <si>
    <t xml:space="preserve"> Naziv potrošačke jedinice: Troškovi Odsjeka za inspekcijske poslove </t>
  </si>
  <si>
    <t xml:space="preserve"> Naziv budžetske organizacije: Odsjek za inspekcijske poslove</t>
  </si>
  <si>
    <t>Broj potrošačke jedinice: 00740121</t>
  </si>
  <si>
    <t xml:space="preserve"> Naziv potrošačke jedinice: Troškovi Jedinice za  internu reviziju</t>
  </si>
  <si>
    <t xml:space="preserve"> Naziv budžetske organizacije: Jedinica za internu reviziju</t>
  </si>
  <si>
    <t>Izdaci za nabavku postrojenja i opreme</t>
  </si>
  <si>
    <t>58</t>
  </si>
  <si>
    <t>Rashodi za bruto naknade članovima biračkih odbora</t>
  </si>
  <si>
    <t>57</t>
  </si>
  <si>
    <t>Rashodi za bruto naknade troškova i ostalih ličnih primanja zaposlenih članova Gradske izborne komisije i angažovanih lica u procesu tehničke pripreme i provodjenja izbora</t>
  </si>
  <si>
    <t>56</t>
  </si>
  <si>
    <t>55</t>
  </si>
  <si>
    <t xml:space="preserve">Rashodi po osnovu putovanja i smještaja </t>
  </si>
  <si>
    <t>54</t>
  </si>
  <si>
    <t>53</t>
  </si>
  <si>
    <t>52</t>
  </si>
  <si>
    <t>Rashodi po osnovu zakupa za biračka mjesta</t>
  </si>
  <si>
    <t>51</t>
  </si>
  <si>
    <t>50</t>
  </si>
  <si>
    <t>Broj potrošačke jedinice: 00740111</t>
  </si>
  <si>
    <t xml:space="preserve">Naziv potrošačke jedinice: Troškovi izbora </t>
  </si>
  <si>
    <t xml:space="preserve">Grantovi u zemlji -Učešće u finansiranju političkih partija </t>
  </si>
  <si>
    <t>Ostali nepomenuti rashodi -bruto naknade odbornicima, komisijama i odborima</t>
  </si>
  <si>
    <t>Naziv potrošačke jedinice: Ostale posebne namjene iz nadležnosti Gradske uprave</t>
  </si>
  <si>
    <t>Izdaci za zalihe auto guma, sitnog inventara, materijala , robe i ambalaže i sl.</t>
  </si>
  <si>
    <t>46</t>
  </si>
  <si>
    <t>Izdaci za nabavku postrojenja i opreme-Nabavka auta za potrebe Odsjeka za MZ</t>
  </si>
  <si>
    <t>44/1</t>
  </si>
  <si>
    <t>44</t>
  </si>
  <si>
    <t xml:space="preserve"> Sredstva za Fond solidarnosti (5 % od cijene kupljenog putničkog vozila za Odsjek za MZ )</t>
  </si>
  <si>
    <t>42</t>
  </si>
  <si>
    <t>Grantovi za mjesne zajednice</t>
  </si>
  <si>
    <t>41</t>
  </si>
  <si>
    <t>40</t>
  </si>
  <si>
    <t>39</t>
  </si>
  <si>
    <t>38</t>
  </si>
  <si>
    <t>37</t>
  </si>
  <si>
    <t xml:space="preserve">Rashodi za režijski materijal  </t>
  </si>
  <si>
    <t>36</t>
  </si>
  <si>
    <t>Šifra projekta: 0741253</t>
  </si>
  <si>
    <t>Broj potrošačke jedinice: 00740110</t>
  </si>
  <si>
    <t xml:space="preserve">Odsjek za mjesne zajednice </t>
  </si>
  <si>
    <t>Izdaci za nabavku postrojenja i opreme (Izdaci za nabavku namještaja, izdaci za nabavku računarske opreme i klima uređaja, izdaci za nabvku staza za zgradu Gradske uprave)</t>
  </si>
  <si>
    <t>Rashodi za stručne usluge (rashodi za osiguranje imovine , rashodi za osiguranje vozila i tehnički pregled vozila)</t>
  </si>
  <si>
    <t>68</t>
  </si>
  <si>
    <t>67</t>
  </si>
  <si>
    <t>Rashodi po osnovu utroška energije, komunalnih, komunikacijskih  i transportnih usluga u Gradskoj upravi</t>
  </si>
  <si>
    <t>66</t>
  </si>
  <si>
    <t>35</t>
  </si>
  <si>
    <t>Šifra projekta: 0741252</t>
  </si>
  <si>
    <t xml:space="preserve">Odsjek za zajedničke poslove </t>
  </si>
  <si>
    <t>64</t>
  </si>
  <si>
    <t>Izdaci za ostalu nematerijalnu proizvedenu imovinu (Licence,  softveri, antivirusni programi, softver za sms naplatu parkinga, softver za bekap i replikaciju postojećeg servera)</t>
  </si>
  <si>
    <t>63</t>
  </si>
  <si>
    <t>45</t>
  </si>
  <si>
    <t>Izdaci za nabavku postrojenja i opreme (Izdaci za nabavku namještaja, izdaci za nabavku računarske opreme i nabavku računarske mrežne opreme, izdaci za nabavku telefonske opreme, nabavka servera)</t>
  </si>
  <si>
    <t>62</t>
  </si>
  <si>
    <t>61</t>
  </si>
  <si>
    <t>Rashodi za stručne usluge  (Print sistem menadžment, održavanje računarske opreme i održavanje softvera)</t>
  </si>
  <si>
    <t>60</t>
  </si>
  <si>
    <t>59</t>
  </si>
  <si>
    <t>Šifra projekta: 0741254</t>
  </si>
  <si>
    <t>Odsjek za informaciono komunikacione tehnologije</t>
  </si>
  <si>
    <t>Izdaci za nabavku postrojenja i opreme (Izdaci za kancelarijski namještaj i izdaci za računarsku opremu,izdaci za nabavku klima uređaja, nabavka tableta za odbornike i nabavka zaštitinih roletni)</t>
  </si>
  <si>
    <t>Rashodi za stručne usluge ( rashodi za objavu oglasa i konkursa i ostale usluge informisanja i medija)</t>
  </si>
  <si>
    <t>49</t>
  </si>
  <si>
    <t>48</t>
  </si>
  <si>
    <t>Šifra projekta: 0741251</t>
  </si>
  <si>
    <t xml:space="preserve">Naziv potrošačke jedinice: Odsjek za stručne i administrativne poslove Skupštine Grada </t>
  </si>
  <si>
    <t>Izdaci po osnovu depozita i kaucija-</t>
  </si>
  <si>
    <t>47</t>
  </si>
  <si>
    <t>Izdaci za nabavku postrojenja i opreme (Izdaci za kancelarijski namještaj i izdaci za računarsku opremu)</t>
  </si>
  <si>
    <t>Sredstva za eksproprijaciju za gradske objekte (nepokretnosti)</t>
  </si>
  <si>
    <t>43</t>
  </si>
  <si>
    <t>Rashodi za stručne usluge (rashodi za osiguranje  zaposlenih, rashodi za notarske i prevodilačke usluge, rashodi za objavu oglasa i konkursa, izdaci za geodetsko katastarske usluge, izdaci za usluge vještačenja, izdaci za ostale usluge informisanja i medija)</t>
  </si>
  <si>
    <t>Šifra projekta: 0741245 - Odsjek za imovinske poslove i evidenciju nekretnina</t>
  </si>
  <si>
    <t>Šifra projekta: 0741244 - Odsjek za ljudske resurse, normativno-pravne poslove i drugostepeni postupak</t>
  </si>
  <si>
    <t>Šifra projekta: 0741243 - Odsjek za javne nabavke</t>
  </si>
  <si>
    <t xml:space="preserve"> Naziv potrošačke jedinice: Troškovi stručne službe  Gradonačelnika </t>
  </si>
  <si>
    <t xml:space="preserve"> Naziv potrošačke jedinice: Troškovi stručne službe  Gradonačelnika</t>
  </si>
  <si>
    <t xml:space="preserve"> Naziv budžetske organizacije: Stručna služba Gradonačelnika (Zbir po šiframa potrošačkih jedinica: 00740110 i 00740111)</t>
  </si>
  <si>
    <t xml:space="preserve"> Sredstva za naknade za potencijalno  porodiljsko odsustvo i za bolovanje preko 30 dana koja se refundiraju (neto)</t>
  </si>
  <si>
    <t>33/1</t>
  </si>
  <si>
    <r>
      <t xml:space="preserve">Ostali izdaci iz transakcija sa drugim jedinicama vlasti (neto) -Naknade za porodiljsko odsustvo i za vrijeme bolovanja </t>
    </r>
    <r>
      <rPr>
        <b/>
        <u/>
        <sz val="11"/>
        <rFont val="Calibri"/>
        <family val="2"/>
        <charset val="238"/>
      </rPr>
      <t>koje se refundira</t>
    </r>
  </si>
  <si>
    <t>Ostali nepomenuti rashodi –Ugovori o djelu</t>
  </si>
  <si>
    <t>34</t>
  </si>
  <si>
    <t>32</t>
  </si>
  <si>
    <t>33</t>
  </si>
  <si>
    <t>31</t>
  </si>
  <si>
    <t>0412</t>
  </si>
  <si>
    <t xml:space="preserve"> Sredstva za potencijalna bolovanja koja se ne refundiraju (bruto)</t>
  </si>
  <si>
    <t>30/1</t>
  </si>
  <si>
    <r>
      <t xml:space="preserve">Rashodi za naknadu plata zaposlenih za vrijeme bolovanja (bruto) </t>
    </r>
    <r>
      <rPr>
        <b/>
        <u/>
        <sz val="11"/>
        <rFont val="Calibri"/>
        <family val="2"/>
        <charset val="238"/>
      </rPr>
      <t>koji se ne refundiraju</t>
    </r>
  </si>
  <si>
    <t>30</t>
  </si>
  <si>
    <t>Rashodi za bruto naknade troškova i ostalih ličnih primanja zaposlenih, i dnevnice u zemlji i inostranstvu</t>
  </si>
  <si>
    <t>29</t>
  </si>
  <si>
    <t>28</t>
  </si>
  <si>
    <t>Broj potrošačke jedinice: 00740126</t>
  </si>
  <si>
    <t>Naziv potrošačke jedinice: Plate i naknade zaposlenih u Gradskoj upravi</t>
  </si>
  <si>
    <t xml:space="preserve">Sredstva za podršku povratka </t>
  </si>
  <si>
    <t xml:space="preserve">Troškovi alternativnog smještaja i raseljena lica  </t>
  </si>
  <si>
    <t>Izgradnja crkvene sale u Gomjenici</t>
  </si>
  <si>
    <t>26</t>
  </si>
  <si>
    <t>25/A</t>
  </si>
  <si>
    <t>Grant vjerskim institucijama za tekuće i kapitalne projekte</t>
  </si>
  <si>
    <t>25</t>
  </si>
  <si>
    <t>Rashodi za tekuće održavanje srednjih škola</t>
  </si>
  <si>
    <t>24</t>
  </si>
  <si>
    <t>Broj potrošačke jedinice: 00740123</t>
  </si>
  <si>
    <t>Naziv potrošačke jedinice: Sredstva za posebne namjene</t>
  </si>
  <si>
    <t>Grantovi u zemlji - Sredstva za izmirenje duga po osnovu centralnog grijanja AD "Kozarski vjesnik" Prijedor</t>
  </si>
  <si>
    <t>**</t>
  </si>
  <si>
    <t>Učešće u Projektima iz Strategije (Opremanje Kozarskog Vijesnika)</t>
  </si>
  <si>
    <t>23</t>
  </si>
  <si>
    <t>Grantovi u zemlji - Učešće u finansiranju AD  "Kozarskog vjesnika"</t>
  </si>
  <si>
    <t>22</t>
  </si>
  <si>
    <t>Rashodi za stručne usluge medijskih promocija Grada za FREE radio</t>
  </si>
  <si>
    <t>21/A</t>
  </si>
  <si>
    <t>Rashodi za stručne usluge medijskih promocija Grada</t>
  </si>
  <si>
    <t>21</t>
  </si>
  <si>
    <t>Naziv potrošačke jedinice: Troškovi za usluge medijske promocije grada</t>
  </si>
  <si>
    <t>Manifestacija "Puls fest"</t>
  </si>
  <si>
    <t>20</t>
  </si>
  <si>
    <t>19</t>
  </si>
  <si>
    <t>"Novogodišnje karaoke" - djeca pjevaju hitove</t>
  </si>
  <si>
    <t>18</t>
  </si>
  <si>
    <t>Grant  Udruženju građana  "ŠA fest"</t>
  </si>
  <si>
    <t>Ostali nepomenuti rashodi (Ugovori van radnog odnosa učesnika manifestacija, troškovi ugostiteljskih usluga za učesnike manifestacija )</t>
  </si>
  <si>
    <t>17</t>
  </si>
  <si>
    <t xml:space="preserve">Rashodi za stručne usluge  </t>
  </si>
  <si>
    <t>16</t>
  </si>
  <si>
    <t>Rashodi po osnovu utroška energije, komunalnih, komunikacijskih  i transportnih usluga u Gradskoj upravi (Prevoz učesnika manifestacija, usluge obezbjeđivanja manifestacija)</t>
  </si>
  <si>
    <t>15</t>
  </si>
  <si>
    <t>Ostale gradske manifestacije od interesa za promociju Grada</t>
  </si>
  <si>
    <t>Prijedorska zima 2020. godine (Zimska čarolija)</t>
  </si>
  <si>
    <t>Dani zime na Kozari</t>
  </si>
  <si>
    <t>Večeri kulturnog stvaralaštva</t>
  </si>
  <si>
    <t>Manifestacija "Selo veselo"</t>
  </si>
  <si>
    <t>Svetosavski bal</t>
  </si>
  <si>
    <t>Međunarodni dan djeteta</t>
  </si>
  <si>
    <t>Konferencija beba</t>
  </si>
  <si>
    <t>Obilježavanje Krsne slave grada</t>
  </si>
  <si>
    <t>Obilježavanje Dana grada</t>
  </si>
  <si>
    <t>Doček dječije Nove godine</t>
  </si>
  <si>
    <t>Doček Nove godine na Trgu</t>
  </si>
  <si>
    <t>Naziv potrošačke jedinice: Troškovi manifestacija od posebnog interesa za promociju Grada</t>
  </si>
  <si>
    <t>14</t>
  </si>
  <si>
    <t>13</t>
  </si>
  <si>
    <t>Izdaci za dragocijenosti</t>
  </si>
  <si>
    <t>12</t>
  </si>
  <si>
    <t>11</t>
  </si>
  <si>
    <t>10</t>
  </si>
  <si>
    <t>Ostale doznake građanima</t>
  </si>
  <si>
    <t>9</t>
  </si>
  <si>
    <t xml:space="preserve">Jednokratne pomoći socijalno ugroženih po rješenju Gradonačelnika </t>
  </si>
  <si>
    <t>8</t>
  </si>
  <si>
    <t>7</t>
  </si>
  <si>
    <t>6</t>
  </si>
  <si>
    <t>Rashodi za usluge  štampanja Fotomonografije Grada Prijedor II izdanje</t>
  </si>
  <si>
    <t>5</t>
  </si>
  <si>
    <t xml:space="preserve">Rashodi po osnovu putovanja  </t>
  </si>
  <si>
    <t>4</t>
  </si>
  <si>
    <t xml:space="preserve">Rashodi za tekuće održavanje  </t>
  </si>
  <si>
    <t>3</t>
  </si>
  <si>
    <t>2</t>
  </si>
  <si>
    <t xml:space="preserve">Broj potrošačke jedinice: 00740120 </t>
  </si>
  <si>
    <t>Naziv potrošačke jedinice: Troškovi kabineta Gradonačelnika  Prijedora</t>
  </si>
  <si>
    <t>Naziv budžetske organizacije: Gradonačelnik</t>
  </si>
  <si>
    <t xml:space="preserve"> I  -Gradska uprava (Operativna jedinica 1.)</t>
  </si>
  <si>
    <t>8A</t>
  </si>
  <si>
    <t>5 (a)</t>
  </si>
  <si>
    <t xml:space="preserve"> BUDŽET ZA 2020.GODINU</t>
  </si>
  <si>
    <t>INDEX (7/6*100)</t>
  </si>
  <si>
    <t>MANJE       (6-7)</t>
  </si>
  <si>
    <t>VIŠE             (7-6)</t>
  </si>
  <si>
    <t>INDEX (9/6*100)</t>
  </si>
  <si>
    <t>MANJE       (6-9)</t>
  </si>
  <si>
    <t>VIŠE               (9-6)</t>
  </si>
  <si>
    <t>MANJE       (8A-9)</t>
  </si>
  <si>
    <t>VIŠE               (9-8A)</t>
  </si>
  <si>
    <t>INDEX</t>
  </si>
  <si>
    <t>PLAN BUDŽETA ZA 2020.GOD.</t>
  </si>
  <si>
    <t>NACRT BUDŽETA 2020.GODINE</t>
  </si>
  <si>
    <t>ZAHTJEVI KORISNIKA ZA NACRT BUDŽETA ZA 2020.GODINU</t>
  </si>
  <si>
    <t>II REBALANS- PROCJENA IZVRŠENJA I-XII 2019. GODINU</t>
  </si>
  <si>
    <t>IZVRŠENJE 01.01.- 30.09.2019.G.</t>
  </si>
  <si>
    <t xml:space="preserve">PLAN PO  PRERASPODJELI I REBALANSA BUDŽETA ZA 2019.GOD. </t>
  </si>
  <si>
    <t xml:space="preserve">PLAN I REBALANSA BUDŽETA ZA 2019.GOD. </t>
  </si>
  <si>
    <t xml:space="preserve">PLAN BUDŽETA ZA 2019.GOD. </t>
  </si>
  <si>
    <t>IZVRŠENJE  BUDŽETA 01.01.-31.12.2018.</t>
  </si>
  <si>
    <t>BROJ POZICIJE</t>
  </si>
  <si>
    <t>BROJ POZI-CIJE</t>
  </si>
  <si>
    <t>Prijedor, decembra 2019. godine</t>
  </si>
  <si>
    <t>(EKONOMSKO-FUNKCIONALNA I ORGANIZACIONA KLASIFIKACIJA)</t>
  </si>
  <si>
    <t>PO KORISNICIMA I BLIŽIM NAMJENAMA</t>
  </si>
  <si>
    <t xml:space="preserve">  BUDŽETA GRADA PRIJEDOR ZA 2020. GODINU </t>
  </si>
  <si>
    <t>PRIJEDLOG</t>
  </si>
  <si>
    <t>PRILOG BR.3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</si>
</sst>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u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3" fontId="0" fillId="0" borderId="0" xfId="0" applyNumberFormat="1"/>
    <xf numFmtId="3" fontId="5" fillId="3" borderId="1" xfId="0" applyNumberFormat="1" applyFont="1" applyFill="1" applyBorder="1" applyAlignment="1"/>
    <xf numFmtId="0" fontId="0" fillId="3" borderId="0" xfId="0" applyFill="1"/>
    <xf numFmtId="3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/>
    <xf numFmtId="3" fontId="6" fillId="4" borderId="1" xfId="0" applyNumberFormat="1" applyFont="1" applyFill="1" applyBorder="1" applyAlignment="1"/>
    <xf numFmtId="4" fontId="6" fillId="0" borderId="1" xfId="0" applyNumberFormat="1" applyFont="1" applyBorder="1" applyAlignment="1"/>
    <xf numFmtId="3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3" fontId="6" fillId="7" borderId="1" xfId="0" applyNumberFormat="1" applyFont="1" applyFill="1" applyBorder="1"/>
    <xf numFmtId="4" fontId="6" fillId="7" borderId="1" xfId="0" applyNumberFormat="1" applyFont="1" applyFill="1" applyBorder="1"/>
    <xf numFmtId="0" fontId="6" fillId="7" borderId="1" xfId="0" applyFont="1" applyFill="1" applyBorder="1" applyAlignment="1"/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" fontId="9" fillId="0" borderId="1" xfId="0" applyNumberFormat="1" applyFont="1" applyBorder="1"/>
    <xf numFmtId="0" fontId="9" fillId="0" borderId="1" xfId="0" applyFont="1" applyBorder="1"/>
    <xf numFmtId="4" fontId="5" fillId="3" borderId="4" xfId="0" applyNumberFormat="1" applyFont="1" applyFill="1" applyBorder="1" applyAlignment="1"/>
    <xf numFmtId="4" fontId="5" fillId="3" borderId="1" xfId="0" applyNumberFormat="1" applyFont="1" applyFill="1" applyBorder="1" applyAlignment="1"/>
    <xf numFmtId="0" fontId="6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3" fontId="5" fillId="3" borderId="1" xfId="0" applyNumberFormat="1" applyFont="1" applyFill="1" applyBorder="1"/>
    <xf numFmtId="4" fontId="5" fillId="3" borderId="1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/>
    <xf numFmtId="4" fontId="5" fillId="5" borderId="1" xfId="0" applyNumberFormat="1" applyFont="1" applyFill="1" applyBorder="1" applyAlignment="1"/>
    <xf numFmtId="0" fontId="6" fillId="5" borderId="1" xfId="0" applyFont="1" applyFill="1" applyBorder="1" applyAlignment="1"/>
    <xf numFmtId="0" fontId="6" fillId="5" borderId="1" xfId="1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/>
    <xf numFmtId="4" fontId="6" fillId="5" borderId="1" xfId="0" applyNumberFormat="1" applyFont="1" applyFill="1" applyBorder="1" applyAlignment="1"/>
    <xf numFmtId="0" fontId="6" fillId="5" borderId="1" xfId="1" applyFont="1" applyFill="1" applyBorder="1" applyAlignment="1">
      <alignment horizontal="left" vertical="center" wrapText="1"/>
    </xf>
    <xf numFmtId="0" fontId="4" fillId="3" borderId="0" xfId="0" applyFont="1" applyFill="1"/>
    <xf numFmtId="0" fontId="6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3" fontId="5" fillId="4" borderId="1" xfId="0" applyNumberFormat="1" applyFont="1" applyFill="1" applyBorder="1" applyAlignment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3" fontId="6" fillId="6" borderId="1" xfId="0" applyNumberFormat="1" applyFont="1" applyFill="1" applyBorder="1" applyAlignment="1"/>
    <xf numFmtId="4" fontId="6" fillId="6" borderId="1" xfId="0" applyNumberFormat="1" applyFont="1" applyFill="1" applyBorder="1"/>
    <xf numFmtId="4" fontId="6" fillId="6" borderId="1" xfId="0" applyNumberFormat="1" applyFont="1" applyFill="1" applyBorder="1" applyAlignment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4" fillId="0" borderId="0" xfId="0" applyFont="1"/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horizontal="left" wrapText="1"/>
    </xf>
    <xf numFmtId="0" fontId="9" fillId="5" borderId="1" xfId="0" applyFont="1" applyFill="1" applyBorder="1"/>
    <xf numFmtId="3" fontId="6" fillId="5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6" fillId="0" borderId="1" xfId="0" applyFont="1" applyBorder="1"/>
    <xf numFmtId="4" fontId="6" fillId="3" borderId="4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5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5" borderId="1" xfId="0" applyFont="1" applyFill="1" applyBorder="1"/>
    <xf numFmtId="4" fontId="9" fillId="3" borderId="1" xfId="0" applyNumberFormat="1" applyFont="1" applyFill="1" applyBorder="1"/>
    <xf numFmtId="0" fontId="9" fillId="3" borderId="1" xfId="0" applyFont="1" applyFill="1" applyBorder="1"/>
    <xf numFmtId="4" fontId="5" fillId="5" borderId="4" xfId="0" applyNumberFormat="1" applyFont="1" applyFill="1" applyBorder="1" applyAlignment="1"/>
    <xf numFmtId="4" fontId="6" fillId="5" borderId="4" xfId="0" applyNumberFormat="1" applyFont="1" applyFill="1" applyBorder="1" applyAlignment="1"/>
    <xf numFmtId="3" fontId="0" fillId="3" borderId="1" xfId="0" applyNumberFormat="1" applyFill="1" applyBorder="1" applyAlignment="1">
      <alignment wrapText="1"/>
    </xf>
    <xf numFmtId="4" fontId="5" fillId="4" borderId="4" xfId="0" applyNumberFormat="1" applyFont="1" applyFill="1" applyBorder="1" applyAlignment="1"/>
    <xf numFmtId="4" fontId="5" fillId="4" borderId="1" xfId="0" applyNumberFormat="1" applyFont="1" applyFill="1" applyBorder="1" applyAlignment="1"/>
    <xf numFmtId="0" fontId="0" fillId="0" borderId="0" xfId="0" applyFont="1"/>
    <xf numFmtId="3" fontId="6" fillId="6" borderId="1" xfId="0" applyNumberFormat="1" applyFont="1" applyFill="1" applyBorder="1"/>
    <xf numFmtId="3" fontId="5" fillId="5" borderId="1" xfId="0" applyNumberFormat="1" applyFont="1" applyFill="1" applyBorder="1"/>
    <xf numFmtId="3" fontId="5" fillId="8" borderId="1" xfId="0" applyNumberFormat="1" applyFont="1" applyFill="1" applyBorder="1" applyAlignment="1"/>
    <xf numFmtId="4" fontId="5" fillId="8" borderId="1" xfId="0" applyNumberFormat="1" applyFont="1" applyFill="1" applyBorder="1"/>
    <xf numFmtId="3" fontId="5" fillId="8" borderId="1" xfId="0" applyNumberFormat="1" applyFont="1" applyFill="1" applyBorder="1"/>
    <xf numFmtId="4" fontId="5" fillId="8" borderId="4" xfId="0" applyNumberFormat="1" applyFont="1" applyFill="1" applyBorder="1" applyAlignment="1"/>
    <xf numFmtId="4" fontId="5" fillId="8" borderId="1" xfId="0" applyNumberFormat="1" applyFont="1" applyFill="1" applyBorder="1" applyAlignment="1"/>
    <xf numFmtId="3" fontId="0" fillId="8" borderId="1" xfId="0" applyNumberFormat="1" applyFont="1" applyFill="1" applyBorder="1" applyAlignment="1"/>
    <xf numFmtId="49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/>
    <xf numFmtId="3" fontId="0" fillId="3" borderId="1" xfId="0" applyNumberFormat="1" applyFill="1" applyBorder="1" applyAlignment="1"/>
    <xf numFmtId="0" fontId="5" fillId="3" borderId="3" xfId="0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/>
    <xf numFmtId="3" fontId="5" fillId="4" borderId="1" xfId="0" applyNumberFormat="1" applyFont="1" applyFill="1" applyBorder="1"/>
    <xf numFmtId="0" fontId="9" fillId="0" borderId="0" xfId="0" applyFont="1" applyAlignment="1">
      <alignment wrapText="1"/>
    </xf>
    <xf numFmtId="49" fontId="5" fillId="3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9" borderId="1" xfId="0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horizontal="center"/>
    </xf>
    <xf numFmtId="3" fontId="5" fillId="4" borderId="1" xfId="1" applyNumberFormat="1" applyFont="1" applyFill="1" applyBorder="1" applyAlignment="1">
      <alignment horizontal="right" wrapText="1"/>
    </xf>
    <xf numFmtId="3" fontId="6" fillId="5" borderId="1" xfId="1" applyNumberFormat="1" applyFont="1" applyFill="1" applyBorder="1" applyAlignment="1">
      <alignment horizontal="right" wrapText="1"/>
    </xf>
    <xf numFmtId="4" fontId="6" fillId="5" borderId="1" xfId="1" applyNumberFormat="1" applyFont="1" applyFill="1" applyBorder="1" applyAlignment="1">
      <alignment horizontal="right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1" applyFont="1" applyFill="1" applyBorder="1" applyAlignment="1"/>
    <xf numFmtId="3" fontId="5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3" fontId="5" fillId="5" borderId="1" xfId="1" applyNumberFormat="1" applyFont="1" applyFill="1" applyBorder="1" applyAlignment="1">
      <alignment horizontal="right" wrapText="1"/>
    </xf>
    <xf numFmtId="4" fontId="5" fillId="5" borderId="4" xfId="1" applyNumberFormat="1" applyFont="1" applyFill="1" applyBorder="1" applyAlignment="1">
      <alignment horizontal="right" wrapText="1"/>
    </xf>
    <xf numFmtId="4" fontId="5" fillId="5" borderId="1" xfId="1" applyNumberFormat="1" applyFont="1" applyFill="1" applyBorder="1" applyAlignment="1">
      <alignment horizontal="right" wrapText="1"/>
    </xf>
    <xf numFmtId="4" fontId="6" fillId="5" borderId="4" xfId="1" applyNumberFormat="1" applyFont="1" applyFill="1" applyBorder="1" applyAlignment="1">
      <alignment horizontal="right" wrapText="1"/>
    </xf>
    <xf numFmtId="3" fontId="5" fillId="4" borderId="1" xfId="1" applyNumberFormat="1" applyFont="1" applyFill="1" applyBorder="1" applyAlignment="1">
      <alignment wrapText="1"/>
    </xf>
    <xf numFmtId="0" fontId="6" fillId="5" borderId="1" xfId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5" fillId="3" borderId="1" xfId="1" applyFont="1" applyFill="1" applyBorder="1" applyAlignment="1">
      <alignment horizontal="center" wrapText="1"/>
    </xf>
    <xf numFmtId="3" fontId="6" fillId="5" borderId="1" xfId="0" applyNumberFormat="1" applyFont="1" applyFill="1" applyBorder="1"/>
    <xf numFmtId="4" fontId="6" fillId="5" borderId="1" xfId="0" applyNumberFormat="1" applyFont="1" applyFill="1" applyBorder="1"/>
    <xf numFmtId="3" fontId="5" fillId="3" borderId="2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wrapText="1"/>
    </xf>
    <xf numFmtId="4" fontId="5" fillId="10" borderId="1" xfId="0" applyNumberFormat="1" applyFont="1" applyFill="1" applyBorder="1"/>
    <xf numFmtId="3" fontId="5" fillId="10" borderId="1" xfId="0" applyNumberFormat="1" applyFont="1" applyFill="1" applyBorder="1"/>
    <xf numFmtId="4" fontId="6" fillId="10" borderId="1" xfId="0" applyNumberFormat="1" applyFont="1" applyFill="1" applyBorder="1"/>
    <xf numFmtId="3" fontId="6" fillId="10" borderId="1" xfId="0" applyNumberFormat="1" applyFont="1" applyFill="1" applyBorder="1"/>
    <xf numFmtId="3" fontId="5" fillId="10" borderId="4" xfId="0" applyNumberFormat="1" applyFont="1" applyFill="1" applyBorder="1"/>
    <xf numFmtId="0" fontId="1" fillId="5" borderId="0" xfId="0" applyFont="1" applyFill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3" fontId="4" fillId="0" borderId="0" xfId="0" applyNumberFormat="1" applyFont="1"/>
    <xf numFmtId="0" fontId="6" fillId="6" borderId="1" xfId="0" applyFont="1" applyFill="1" applyBorder="1" applyAlignment="1">
      <alignment horizontal="left" wrapText="1"/>
    </xf>
    <xf numFmtId="3" fontId="0" fillId="3" borderId="0" xfId="0" applyNumberFormat="1" applyFill="1"/>
    <xf numFmtId="3" fontId="1" fillId="3" borderId="0" xfId="0" applyNumberFormat="1" applyFont="1" applyFill="1"/>
    <xf numFmtId="4" fontId="5" fillId="3" borderId="0" xfId="0" applyNumberFormat="1" applyFont="1" applyFill="1"/>
    <xf numFmtId="4" fontId="5" fillId="0" borderId="0" xfId="0" applyNumberFormat="1" applyFont="1"/>
    <xf numFmtId="0" fontId="14" fillId="5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textRotation="90" wrapText="1"/>
    </xf>
    <xf numFmtId="0" fontId="15" fillId="3" borderId="3" xfId="0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textRotation="90" wrapText="1"/>
    </xf>
    <xf numFmtId="0" fontId="9" fillId="0" borderId="0" xfId="0" applyFont="1"/>
    <xf numFmtId="0" fontId="9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7"/>
  <sheetViews>
    <sheetView tabSelected="1" topLeftCell="A46" zoomScaleNormal="100" zoomScalePageLayoutView="90" workbookViewId="0">
      <pane ySplit="4" topLeftCell="A933" activePane="bottomLeft" state="frozen"/>
      <selection activeCell="A46" sqref="A46"/>
      <selection pane="bottomLeft" activeCell="AF949" sqref="AF949"/>
    </sheetView>
  </sheetViews>
  <sheetFormatPr defaultColWidth="9.140625" defaultRowHeight="15" x14ac:dyDescent="0.25"/>
  <cols>
    <col min="1" max="1" width="7.85546875" style="3" customWidth="1"/>
    <col min="2" max="2" width="7.140625" style="2" customWidth="1"/>
    <col min="3" max="3" width="7.85546875" style="2" customWidth="1"/>
    <col min="4" max="4" width="6.42578125" style="2" hidden="1" customWidth="1"/>
    <col min="5" max="5" width="7.42578125" style="2" customWidth="1"/>
    <col min="6" max="6" width="54.85546875" customWidth="1"/>
    <col min="7" max="7" width="15.28515625" hidden="1" customWidth="1"/>
    <col min="8" max="8" width="12" hidden="1" customWidth="1"/>
    <col min="9" max="9" width="11.7109375" hidden="1" customWidth="1"/>
    <col min="10" max="10" width="11.140625" hidden="1" customWidth="1"/>
    <col min="11" max="11" width="12.7109375" hidden="1" customWidth="1"/>
    <col min="12" max="12" width="1.7109375" hidden="1" customWidth="1"/>
    <col min="13" max="13" width="12.42578125" hidden="1" customWidth="1"/>
    <col min="14" max="14" width="2.7109375" hidden="1" customWidth="1"/>
    <col min="15" max="15" width="10.28515625" hidden="1" customWidth="1"/>
    <col min="16" max="16" width="12.42578125" hidden="1" customWidth="1"/>
    <col min="17" max="17" width="9.5703125" hidden="1" customWidth="1"/>
    <col min="18" max="18" width="8.7109375" hidden="1" customWidth="1"/>
    <col min="19" max="19" width="9.85546875" hidden="1" customWidth="1"/>
    <col min="20" max="20" width="10.42578125" hidden="1" customWidth="1"/>
    <col min="21" max="21" width="8.85546875" hidden="1" customWidth="1"/>
    <col min="22" max="22" width="9.42578125" style="1" hidden="1" customWidth="1"/>
    <col min="23" max="23" width="9.28515625" style="1" hidden="1" customWidth="1"/>
    <col min="24" max="24" width="10.140625" hidden="1" customWidth="1"/>
    <col min="25" max="25" width="12.140625" customWidth="1"/>
    <col min="26" max="28" width="10.140625" bestFit="1" customWidth="1"/>
    <col min="29" max="32" width="9.85546875" bestFit="1" customWidth="1"/>
  </cols>
  <sheetData>
    <row r="1" spans="1:23" x14ac:dyDescent="0.25">
      <c r="V1" s="2"/>
      <c r="W1" s="2"/>
    </row>
    <row r="2" spans="1:23" x14ac:dyDescent="0.25">
      <c r="V2" s="2"/>
      <c r="W2" s="2"/>
    </row>
    <row r="3" spans="1:23" x14ac:dyDescent="0.25">
      <c r="V3" s="2"/>
      <c r="W3" s="2"/>
    </row>
    <row r="4" spans="1:23" x14ac:dyDescent="0.25">
      <c r="V4" s="2"/>
      <c r="W4" s="2"/>
    </row>
    <row r="5" spans="1:23" x14ac:dyDescent="0.25">
      <c r="V5" s="2"/>
      <c r="W5" s="2"/>
    </row>
    <row r="6" spans="1:23" x14ac:dyDescent="0.25">
      <c r="V6" s="2"/>
      <c r="W6" s="2"/>
    </row>
    <row r="7" spans="1:23" x14ac:dyDescent="0.25">
      <c r="V7" s="2"/>
      <c r="W7" s="2"/>
    </row>
    <row r="8" spans="1:23" x14ac:dyDescent="0.25">
      <c r="A8" s="220"/>
      <c r="B8" s="210"/>
      <c r="C8" s="210"/>
      <c r="D8" s="210"/>
      <c r="E8" s="210"/>
      <c r="F8" s="209"/>
      <c r="G8" s="209"/>
      <c r="V8" s="2"/>
      <c r="W8" s="2"/>
    </row>
    <row r="9" spans="1:23" x14ac:dyDescent="0.25">
      <c r="A9" s="220"/>
      <c r="B9" s="210"/>
      <c r="C9" s="210"/>
      <c r="D9" s="210"/>
      <c r="E9" s="210"/>
      <c r="F9" s="209"/>
      <c r="G9" s="209"/>
      <c r="V9" s="2"/>
      <c r="W9" s="2"/>
    </row>
    <row r="10" spans="1:23" ht="21" x14ac:dyDescent="0.35">
      <c r="A10" s="219" t="s">
        <v>1339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"/>
      <c r="W10" s="2"/>
    </row>
    <row r="11" spans="1:23" ht="18.75" x14ac:dyDescent="0.3">
      <c r="A11" s="220"/>
      <c r="B11" s="210"/>
      <c r="C11" s="210"/>
      <c r="D11" s="210"/>
      <c r="E11" s="210"/>
      <c r="F11" s="209"/>
      <c r="G11" s="209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U11" s="221"/>
      <c r="V11" s="2"/>
      <c r="W11" s="2"/>
    </row>
    <row r="12" spans="1:23" x14ac:dyDescent="0.25">
      <c r="A12" s="220"/>
      <c r="B12" s="210"/>
      <c r="C12" s="210"/>
      <c r="D12" s="210"/>
      <c r="E12" s="210"/>
      <c r="F12" s="209"/>
      <c r="G12" s="209"/>
      <c r="V12" s="2"/>
      <c r="W12" s="2"/>
    </row>
    <row r="13" spans="1:23" x14ac:dyDescent="0.25">
      <c r="A13" s="211"/>
      <c r="B13" s="210"/>
      <c r="C13" s="210"/>
      <c r="D13" s="210"/>
      <c r="E13" s="210"/>
      <c r="F13" s="209"/>
      <c r="G13" s="209"/>
      <c r="V13" s="2"/>
      <c r="W13" s="2"/>
    </row>
    <row r="14" spans="1:23" x14ac:dyDescent="0.25">
      <c r="A14" s="211"/>
      <c r="B14" s="210"/>
      <c r="C14" s="210"/>
      <c r="D14" s="210"/>
      <c r="E14" s="210"/>
      <c r="F14" s="209"/>
      <c r="G14" s="209"/>
      <c r="V14" s="2"/>
      <c r="W14" s="2"/>
    </row>
    <row r="15" spans="1:23" ht="9" customHeight="1" x14ac:dyDescent="0.25">
      <c r="A15" s="211"/>
      <c r="B15" s="210"/>
      <c r="C15" s="210"/>
      <c r="D15" s="210"/>
      <c r="E15" s="210"/>
      <c r="F15" s="209"/>
      <c r="G15" s="209"/>
      <c r="V15" s="2"/>
      <c r="W15" s="2"/>
    </row>
    <row r="16" spans="1:23" ht="23.25" customHeight="1" x14ac:dyDescent="0.35">
      <c r="A16" s="219" t="s">
        <v>1338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"/>
      <c r="W16" s="2"/>
    </row>
    <row r="17" spans="1:24" ht="18.75" customHeight="1" x14ac:dyDescent="0.25">
      <c r="A17" s="218" t="s">
        <v>1337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"/>
      <c r="W17" s="2"/>
    </row>
    <row r="18" spans="1:24" ht="18.75" customHeight="1" x14ac:dyDescent="0.25">
      <c r="A18" s="217" t="s">
        <v>1336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"/>
      <c r="W18" s="2"/>
    </row>
    <row r="19" spans="1:24" ht="21" x14ac:dyDescent="0.35">
      <c r="A19" s="216"/>
      <c r="B19" s="215"/>
      <c r="C19" s="215"/>
      <c r="D19" s="215"/>
      <c r="E19" s="215"/>
      <c r="F19" s="214"/>
      <c r="G19" s="214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"/>
      <c r="W19" s="2"/>
    </row>
    <row r="20" spans="1:24" ht="21" x14ac:dyDescent="0.25">
      <c r="A20" s="212" t="s">
        <v>1335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"/>
      <c r="W20" s="2"/>
    </row>
    <row r="21" spans="1:24" x14ac:dyDescent="0.25">
      <c r="A21" s="211"/>
      <c r="B21" s="210"/>
      <c r="C21" s="210"/>
      <c r="D21" s="210"/>
      <c r="E21" s="210"/>
      <c r="F21" s="209"/>
      <c r="G21" s="209"/>
      <c r="V21" s="2"/>
      <c r="W21" s="2"/>
    </row>
    <row r="22" spans="1:24" x14ac:dyDescent="0.25">
      <c r="A22" s="211"/>
      <c r="B22" s="210"/>
      <c r="C22" s="210"/>
      <c r="D22" s="210"/>
      <c r="E22" s="210"/>
      <c r="F22" s="209"/>
      <c r="G22" s="209"/>
      <c r="V22" s="2"/>
      <c r="W22" s="2"/>
    </row>
    <row r="23" spans="1:24" x14ac:dyDescent="0.25">
      <c r="A23" s="211"/>
      <c r="B23" s="210"/>
      <c r="C23" s="210"/>
      <c r="D23" s="210"/>
      <c r="E23" s="210"/>
      <c r="F23" s="209"/>
      <c r="G23" s="209"/>
      <c r="V23" s="2"/>
      <c r="W23" s="2"/>
    </row>
    <row r="24" spans="1:24" x14ac:dyDescent="0.25">
      <c r="A24" s="211"/>
      <c r="B24" s="210"/>
      <c r="C24" s="210"/>
      <c r="D24" s="210"/>
      <c r="E24" s="210"/>
      <c r="F24" s="209"/>
      <c r="G24" s="209"/>
      <c r="V24" s="2"/>
      <c r="W24" s="2"/>
    </row>
    <row r="25" spans="1:24" x14ac:dyDescent="0.25">
      <c r="A25" s="211"/>
      <c r="B25" s="210"/>
      <c r="C25" s="210"/>
      <c r="D25" s="210"/>
      <c r="E25" s="210"/>
      <c r="F25" s="209"/>
      <c r="G25" s="209"/>
      <c r="V25" s="2"/>
      <c r="W25" s="2"/>
    </row>
    <row r="26" spans="1:24" x14ac:dyDescent="0.25">
      <c r="A26" s="211"/>
      <c r="B26" s="210"/>
      <c r="C26" s="210"/>
      <c r="D26" s="210"/>
      <c r="E26" s="210"/>
      <c r="F26" s="209"/>
      <c r="G26" s="209"/>
      <c r="V26" s="2"/>
      <c r="W26" s="2"/>
    </row>
    <row r="27" spans="1:24" x14ac:dyDescent="0.25">
      <c r="A27" s="211"/>
      <c r="B27" s="210"/>
      <c r="C27" s="210"/>
      <c r="D27" s="210"/>
      <c r="E27" s="210"/>
      <c r="F27" s="209"/>
      <c r="G27" s="209"/>
      <c r="V27" s="2"/>
      <c r="W27" s="2"/>
    </row>
    <row r="28" spans="1:24" x14ac:dyDescent="0.25">
      <c r="A28" s="211"/>
      <c r="B28" s="210"/>
      <c r="C28" s="210"/>
      <c r="D28" s="210"/>
      <c r="E28" s="210"/>
      <c r="F28" s="209"/>
      <c r="G28" s="209"/>
      <c r="V28" s="2"/>
      <c r="W28" s="2"/>
    </row>
    <row r="29" spans="1:24" x14ac:dyDescent="0.25">
      <c r="A29" s="211"/>
      <c r="B29" s="210"/>
      <c r="C29" s="210"/>
      <c r="D29" s="210"/>
      <c r="E29" s="210"/>
      <c r="F29" s="209"/>
      <c r="G29" s="209"/>
      <c r="V29" s="2"/>
      <c r="W29" s="2"/>
    </row>
    <row r="30" spans="1:24" ht="15" customHeight="1" x14ac:dyDescent="0.25">
      <c r="A30" s="205"/>
      <c r="B30" s="204"/>
      <c r="C30" s="204"/>
      <c r="D30" s="204"/>
      <c r="E30" s="204"/>
      <c r="F30" s="203"/>
      <c r="G30" s="203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02"/>
      <c r="X30" s="201"/>
    </row>
    <row r="31" spans="1:24" ht="21" x14ac:dyDescent="0.35">
      <c r="A31" s="205"/>
      <c r="B31" s="204"/>
      <c r="C31" s="204"/>
      <c r="D31" s="204"/>
      <c r="E31" s="204"/>
      <c r="F31" s="203"/>
      <c r="G31" s="203"/>
      <c r="H31" s="201"/>
      <c r="I31" s="201"/>
      <c r="J31" s="201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2"/>
      <c r="W31" s="202"/>
      <c r="X31" s="201"/>
    </row>
    <row r="32" spans="1:24" ht="21" customHeight="1" x14ac:dyDescent="0.25">
      <c r="A32" s="205"/>
      <c r="B32" s="204"/>
      <c r="C32" s="204"/>
      <c r="D32" s="204"/>
      <c r="E32" s="204"/>
      <c r="F32" s="207" t="s">
        <v>1334</v>
      </c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1:25" ht="21" customHeight="1" x14ac:dyDescent="0.25">
      <c r="A33" s="205"/>
      <c r="B33" s="204"/>
      <c r="C33" s="204"/>
      <c r="D33" s="204"/>
      <c r="E33" s="204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</row>
    <row r="34" spans="1:25" ht="21" customHeight="1" x14ac:dyDescent="0.25">
      <c r="A34" s="205"/>
      <c r="B34" s="204"/>
      <c r="C34" s="204"/>
      <c r="D34" s="204"/>
      <c r="E34" s="204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</row>
    <row r="35" spans="1:25" ht="21" customHeight="1" x14ac:dyDescent="0.25">
      <c r="A35" s="205"/>
      <c r="B35" s="204"/>
      <c r="C35" s="204"/>
      <c r="D35" s="204"/>
      <c r="E35" s="204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</row>
    <row r="36" spans="1:25" ht="21" customHeight="1" x14ac:dyDescent="0.25">
      <c r="A36" s="205"/>
      <c r="B36" s="204"/>
      <c r="C36" s="204"/>
      <c r="D36" s="204"/>
      <c r="E36" s="204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</row>
    <row r="37" spans="1:25" ht="21" customHeight="1" x14ac:dyDescent="0.25">
      <c r="A37" s="205"/>
      <c r="B37" s="204"/>
      <c r="C37" s="204"/>
      <c r="D37" s="204"/>
      <c r="E37" s="204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</row>
    <row r="38" spans="1:25" ht="21" customHeight="1" x14ac:dyDescent="0.25">
      <c r="A38" s="205"/>
      <c r="B38" s="204"/>
      <c r="C38" s="204"/>
      <c r="D38" s="204"/>
      <c r="E38" s="204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</row>
    <row r="39" spans="1:25" ht="21" customHeight="1" x14ac:dyDescent="0.25">
      <c r="A39" s="205"/>
      <c r="B39" s="204"/>
      <c r="C39" s="204"/>
      <c r="D39" s="204"/>
      <c r="E39" s="204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</row>
    <row r="40" spans="1:25" ht="21" customHeight="1" x14ac:dyDescent="0.25">
      <c r="A40" s="205"/>
      <c r="B40" s="204"/>
      <c r="C40" s="204"/>
      <c r="D40" s="204"/>
      <c r="E40" s="204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</row>
    <row r="41" spans="1:25" ht="21" customHeight="1" x14ac:dyDescent="0.25">
      <c r="A41" s="205"/>
      <c r="B41" s="204"/>
      <c r="C41" s="204"/>
      <c r="D41" s="204"/>
      <c r="E41" s="204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</row>
    <row r="42" spans="1:25" ht="21" customHeight="1" x14ac:dyDescent="0.25">
      <c r="A42" s="205"/>
      <c r="B42" s="204"/>
      <c r="C42" s="204"/>
      <c r="D42" s="204"/>
      <c r="E42" s="204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</row>
    <row r="43" spans="1:25" ht="21" customHeight="1" x14ac:dyDescent="0.25">
      <c r="A43" s="205"/>
      <c r="B43" s="204"/>
      <c r="C43" s="204"/>
      <c r="D43" s="204"/>
      <c r="E43" s="204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spans="1:25" ht="15" customHeight="1" x14ac:dyDescent="0.25">
      <c r="A44" s="205"/>
      <c r="B44" s="204"/>
      <c r="C44" s="204"/>
      <c r="D44" s="204"/>
      <c r="E44" s="204"/>
      <c r="F44" s="203"/>
      <c r="G44" s="203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2"/>
      <c r="W44" s="202"/>
      <c r="X44" s="201"/>
    </row>
    <row r="45" spans="1:25" ht="15" customHeight="1" x14ac:dyDescent="0.25">
      <c r="A45" s="205"/>
      <c r="B45" s="204"/>
      <c r="C45" s="204"/>
      <c r="D45" s="204"/>
      <c r="E45" s="204"/>
      <c r="F45" s="203"/>
      <c r="G45" s="203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2"/>
      <c r="W45" s="202"/>
      <c r="X45" s="201"/>
    </row>
    <row r="46" spans="1:25" ht="15" customHeight="1" x14ac:dyDescent="0.25">
      <c r="A46" s="205"/>
      <c r="B46" s="204"/>
      <c r="C46" s="204"/>
      <c r="D46" s="204"/>
      <c r="E46" s="204"/>
      <c r="F46" s="203"/>
      <c r="G46" s="203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2"/>
      <c r="W46" s="202"/>
      <c r="X46" s="201"/>
    </row>
    <row r="47" spans="1:25" ht="15" customHeight="1" x14ac:dyDescent="0.25">
      <c r="A47" s="205"/>
      <c r="B47" s="204"/>
      <c r="C47" s="204"/>
      <c r="D47" s="204"/>
      <c r="E47" s="204"/>
      <c r="F47" s="203"/>
      <c r="G47" s="203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2"/>
      <c r="W47" s="202"/>
      <c r="X47" s="201"/>
    </row>
    <row r="48" spans="1:25" ht="51" customHeight="1" x14ac:dyDescent="0.25">
      <c r="A48" s="196" t="s">
        <v>19</v>
      </c>
      <c r="B48" s="196" t="s">
        <v>18</v>
      </c>
      <c r="C48" s="200" t="s">
        <v>17</v>
      </c>
      <c r="D48" s="196" t="s">
        <v>1333</v>
      </c>
      <c r="E48" s="199" t="s">
        <v>1332</v>
      </c>
      <c r="F48" s="196" t="s">
        <v>16</v>
      </c>
      <c r="G48" s="196" t="s">
        <v>1331</v>
      </c>
      <c r="H48" s="196" t="s">
        <v>1330</v>
      </c>
      <c r="I48" s="196" t="s">
        <v>1329</v>
      </c>
      <c r="J48" s="196" t="s">
        <v>1328</v>
      </c>
      <c r="K48" s="196" t="s">
        <v>1327</v>
      </c>
      <c r="L48" s="196" t="s">
        <v>1326</v>
      </c>
      <c r="M48" s="196" t="s">
        <v>1325</v>
      </c>
      <c r="N48" s="199" t="s">
        <v>1324</v>
      </c>
      <c r="O48" s="196" t="s">
        <v>1323</v>
      </c>
      <c r="P48" s="196" t="s">
        <v>1322</v>
      </c>
      <c r="Q48" s="196" t="s">
        <v>1321</v>
      </c>
      <c r="R48" s="196" t="s">
        <v>1320</v>
      </c>
      <c r="S48" s="196" t="s">
        <v>1319</v>
      </c>
      <c r="T48" s="196" t="s">
        <v>1318</v>
      </c>
      <c r="U48" s="198" t="s">
        <v>1317</v>
      </c>
      <c r="V48" s="197" t="s">
        <v>1316</v>
      </c>
      <c r="W48" s="192" t="s">
        <v>1315</v>
      </c>
      <c r="X48" s="197" t="s">
        <v>1314</v>
      </c>
      <c r="Y48" s="196" t="s">
        <v>1313</v>
      </c>
    </row>
    <row r="49" spans="1:25" ht="22.5" customHeight="1" x14ac:dyDescent="0.25">
      <c r="A49" s="190"/>
      <c r="B49" s="190"/>
      <c r="C49" s="195"/>
      <c r="D49" s="190"/>
      <c r="E49" s="194"/>
      <c r="F49" s="190"/>
      <c r="G49" s="190"/>
      <c r="H49" s="190"/>
      <c r="I49" s="190"/>
      <c r="J49" s="190"/>
      <c r="K49" s="190"/>
      <c r="L49" s="190"/>
      <c r="M49" s="190"/>
      <c r="N49" s="194"/>
      <c r="O49" s="190"/>
      <c r="P49" s="190"/>
      <c r="Q49" s="190"/>
      <c r="R49" s="190"/>
      <c r="S49" s="190"/>
      <c r="T49" s="190"/>
      <c r="U49" s="193"/>
      <c r="V49" s="191"/>
      <c r="W49" s="192"/>
      <c r="X49" s="191"/>
      <c r="Y49" s="190"/>
    </row>
    <row r="50" spans="1:25" ht="15" customHeight="1" x14ac:dyDescent="0.25">
      <c r="A50" s="186">
        <v>1</v>
      </c>
      <c r="B50" s="186">
        <v>2</v>
      </c>
      <c r="C50" s="186">
        <v>3</v>
      </c>
      <c r="D50" s="186">
        <v>4</v>
      </c>
      <c r="E50" s="186">
        <v>4</v>
      </c>
      <c r="F50" s="189">
        <v>5</v>
      </c>
      <c r="G50" s="186" t="s">
        <v>1312</v>
      </c>
      <c r="H50" s="186">
        <v>6</v>
      </c>
      <c r="I50" s="186">
        <v>6</v>
      </c>
      <c r="J50" s="186">
        <v>7</v>
      </c>
      <c r="K50" s="186">
        <v>8</v>
      </c>
      <c r="L50" s="186">
        <v>10</v>
      </c>
      <c r="M50" s="186">
        <v>9</v>
      </c>
      <c r="N50" s="186" t="s">
        <v>1311</v>
      </c>
      <c r="O50" s="186">
        <v>7</v>
      </c>
      <c r="P50" s="186">
        <v>12</v>
      </c>
      <c r="Q50" s="186">
        <v>10</v>
      </c>
      <c r="R50" s="186">
        <v>11</v>
      </c>
      <c r="S50" s="186">
        <v>10</v>
      </c>
      <c r="T50" s="186">
        <v>11</v>
      </c>
      <c r="U50" s="188">
        <v>12</v>
      </c>
      <c r="V50" s="187">
        <v>8</v>
      </c>
      <c r="W50" s="187">
        <v>9</v>
      </c>
      <c r="X50" s="187">
        <v>10</v>
      </c>
      <c r="Y50" s="186">
        <v>6</v>
      </c>
    </row>
    <row r="51" spans="1:25" s="65" customFormat="1" ht="27" customHeight="1" x14ac:dyDescent="0.25">
      <c r="A51" s="64"/>
      <c r="B51" s="63"/>
      <c r="C51" s="63"/>
      <c r="D51" s="63"/>
      <c r="E51" s="63"/>
      <c r="F51" s="62" t="s">
        <v>1310</v>
      </c>
      <c r="G51" s="99" t="e">
        <f>G52+G114+G197+G207+G219+G232+G246+G259+G279+G291+G302+G380+G510+G527+G658+G681</f>
        <v>#REF!</v>
      </c>
      <c r="H51" s="99" t="e">
        <f>H52+H114+H197+H207+H219+H232+H246+H259+H279+H291+H302+H380+H510+H527+H658+H681</f>
        <v>#REF!</v>
      </c>
      <c r="I51" s="99" t="e">
        <f>I52+I114+I197+I207+I219+I232+I246+I259+I279+I291+I302+I380+I510+I527+I658+I681</f>
        <v>#REF!</v>
      </c>
      <c r="J51" s="99" t="e">
        <f>J52+J114+J197+J207+J219+J232+J246+J259+J279+J291+J302+J380+J510+J527+J658+J681</f>
        <v>#REF!</v>
      </c>
      <c r="K51" s="99" t="e">
        <f>K52+K114+K197+K207+K219+K232+K246+K259+K279+K291+K302+K380+K510+K527+K658+K681</f>
        <v>#REF!</v>
      </c>
      <c r="L51" s="99" t="e">
        <f>L52+L114+L197+L207+L219+L232+L246+L259+L279+L291+L302+L380+L510+L527+L658+L681</f>
        <v>#REF!</v>
      </c>
      <c r="M51" s="99" t="e">
        <f>M52+M114+M197+M207+M219+M232+M246+M259+M279+M291+M302+M380+M510+M527+M658+M681</f>
        <v>#REF!</v>
      </c>
      <c r="N51" s="99" t="e">
        <f>N52+N114+N197+N207+N219+N232+N246+N259+N279+N291+N302+N380+N510+N527+N658+N681</f>
        <v>#REF!</v>
      </c>
      <c r="O51" s="99">
        <f>O52+O114+O197+O207+O219+O232+O246+O259+O279+O291+O302+O380+O510+O527+O658+O681</f>
        <v>33001179</v>
      </c>
      <c r="P51" s="99" t="e">
        <f>P52+P114+P197+P207+P219+P232+P246+P259+P279+P291+P302+P380+P510+P527+P658+P681</f>
        <v>#REF!</v>
      </c>
      <c r="Q51" s="99" t="e">
        <f>Q52+Q114+Q197+Q207+Q219+Q232+Q246+Q259+Q279+Q291+Q302+Q380+Q510+Q527+Q658+Q681</f>
        <v>#REF!</v>
      </c>
      <c r="R51" s="99" t="e">
        <f>R52+R114+R197+R207+R219+R232+R246+R259+R279+R291+R302+R380+R510+R527+R658+R681</f>
        <v>#REF!</v>
      </c>
      <c r="S51" s="99" t="e">
        <f>S52+S114+S197+S207+S219+S232+S246+S259+S279+S291+S302+S380+S510+S527+S658+S681</f>
        <v>#REF!</v>
      </c>
      <c r="T51" s="99" t="e">
        <f>T52+T114+T197+T207+T219+T232+T246+T259+T279+T291+T302+T380+T510+T527+T658+T681</f>
        <v>#REF!</v>
      </c>
      <c r="U51" s="99" t="e">
        <f>U52+U114+U197+U207+U219+U232+U246+U259+U279+U291+U302+U380+U510+U527+U658+U681</f>
        <v>#REF!</v>
      </c>
      <c r="V51" s="99" t="e">
        <f>V52+V114+V197+V207+V219+V232+V246+V259+V279+V291+V302+V380+V510+V527+V658+V681</f>
        <v>#REF!</v>
      </c>
      <c r="W51" s="99" t="e">
        <f>W52+W114+W197+W207+W219+W232+W246+W259+W279+W291+W302+W380+W510+W527+W658+W681</f>
        <v>#REF!</v>
      </c>
      <c r="X51" s="60" t="e">
        <f>O51/I51*100</f>
        <v>#REF!</v>
      </c>
      <c r="Y51" s="99">
        <f>Y52+Y114+Y197+Y207+Y219+Y232+Y246+Y259+Y279+Y291+Y302+Y380+Y510+Y527+Y658+Y681</f>
        <v>33412179</v>
      </c>
    </row>
    <row r="52" spans="1:25" s="65" customFormat="1" ht="15.75" customHeight="1" x14ac:dyDescent="0.25">
      <c r="A52" s="64"/>
      <c r="B52" s="63"/>
      <c r="C52" s="63"/>
      <c r="D52" s="63"/>
      <c r="E52" s="63"/>
      <c r="F52" s="179" t="s">
        <v>1309</v>
      </c>
      <c r="G52" s="99">
        <f>SUM(G53+G70+G90+G97+G104)</f>
        <v>9011184.0099999998</v>
      </c>
      <c r="H52" s="99">
        <f>SUM(H53+H70+H90+H97+H104)</f>
        <v>10047843</v>
      </c>
      <c r="I52" s="99">
        <f>SUM(I53+I70+I90+I97+I104)</f>
        <v>9824543</v>
      </c>
      <c r="J52" s="99">
        <f>SUM(J53+J70+J90+J97+J104)</f>
        <v>9824543</v>
      </c>
      <c r="K52" s="60">
        <f>SUM(K53+K70+K90+K97+K104)</f>
        <v>7308665.580000001</v>
      </c>
      <c r="L52" s="99">
        <f>SUM(L53+L70+L90+L97+L104)</f>
        <v>0</v>
      </c>
      <c r="M52" s="99">
        <f>SUM(M53+M70+M90+M97+M104)</f>
        <v>11017464</v>
      </c>
      <c r="N52" s="99">
        <f>SUM(N53+N70+N90+N97+N104)</f>
        <v>10564014</v>
      </c>
      <c r="O52" s="99">
        <f>SUM(O53+O70+O90+O97+O104)</f>
        <v>10429440</v>
      </c>
      <c r="P52" s="99">
        <f>SUM(P53+P70+P90+P97+P104)</f>
        <v>0</v>
      </c>
      <c r="Q52" s="99">
        <f>SUM(Q53+Q70+Q90+Q97+Q104)</f>
        <v>155800</v>
      </c>
      <c r="R52" s="99">
        <f>SUM(R53+R70+R90+R97+R104)</f>
        <v>290374</v>
      </c>
      <c r="S52" s="99">
        <f>SUM(S53+S70+S90+S97+S104)</f>
        <v>897997</v>
      </c>
      <c r="T52" s="99">
        <f>SUM(T53+T70+T90+T97+T104)</f>
        <v>293100</v>
      </c>
      <c r="U52" s="99">
        <f>SUM(U53+U70+U90+U97+U104)</f>
        <v>3019.6386195458108</v>
      </c>
      <c r="V52" s="99">
        <f>SUM(V53+V70+V90+V97+V104)</f>
        <v>897997</v>
      </c>
      <c r="W52" s="99">
        <f>SUM(W53+W70+W90+W97+W104)</f>
        <v>293100</v>
      </c>
      <c r="X52" s="60">
        <f>O52/I52*100</f>
        <v>106.15699885480679</v>
      </c>
      <c r="Y52" s="99">
        <f>SUM(Y53+Y70+Y90+Y97+Y104)</f>
        <v>9879440</v>
      </c>
    </row>
    <row r="53" spans="1:25" s="51" customFormat="1" ht="29.25" customHeight="1" x14ac:dyDescent="0.25">
      <c r="A53" s="58"/>
      <c r="B53" s="57"/>
      <c r="C53" s="57"/>
      <c r="D53" s="57"/>
      <c r="E53" s="57"/>
      <c r="F53" s="55" t="s">
        <v>1308</v>
      </c>
      <c r="G53" s="48">
        <f>SUM(G55:G69)</f>
        <v>358331.49</v>
      </c>
      <c r="H53" s="48">
        <f>SUM(H55:H69)</f>
        <v>574398</v>
      </c>
      <c r="I53" s="48">
        <f>SUM(I55:I69)</f>
        <v>449398</v>
      </c>
      <c r="J53" s="48">
        <f>SUM(J55:J69)</f>
        <v>449398</v>
      </c>
      <c r="K53" s="49">
        <f>SUM(K55:K69)</f>
        <v>269978.07999999996</v>
      </c>
      <c r="L53" s="48">
        <f>SUM(L55:L69)</f>
        <v>0</v>
      </c>
      <c r="M53" s="48">
        <f>SUM(M55:M69)</f>
        <v>396450</v>
      </c>
      <c r="N53" s="48">
        <f>SUM(N55:N69)</f>
        <v>454000</v>
      </c>
      <c r="O53" s="48">
        <f>SUM(O55:O69)</f>
        <v>454000</v>
      </c>
      <c r="P53" s="48">
        <f>SUM(P55:P69)</f>
        <v>0</v>
      </c>
      <c r="Q53" s="48">
        <f>SUM(Q55:Q69)</f>
        <v>0</v>
      </c>
      <c r="R53" s="48">
        <f>SUM(R55:R69)</f>
        <v>0</v>
      </c>
      <c r="S53" s="48">
        <f>SUM(S55:S69)</f>
        <v>49102</v>
      </c>
      <c r="T53" s="48">
        <f>SUM(T55:T69)</f>
        <v>44500</v>
      </c>
      <c r="U53" s="48">
        <f>SUM(U55:U69)</f>
        <v>1251.6720701445099</v>
      </c>
      <c r="V53" s="48">
        <f>SUM(V55:V69)</f>
        <v>49102</v>
      </c>
      <c r="W53" s="48">
        <f>SUM(W55:W69)</f>
        <v>44500</v>
      </c>
      <c r="X53" s="49">
        <f>O53/I53*100</f>
        <v>101.02403660007388</v>
      </c>
      <c r="Y53" s="48">
        <f>SUM(Y55:Y69)</f>
        <v>329000</v>
      </c>
    </row>
    <row r="54" spans="1:25" s="51" customFormat="1" x14ac:dyDescent="0.25">
      <c r="A54" s="58"/>
      <c r="B54" s="57"/>
      <c r="C54" s="57"/>
      <c r="D54" s="57"/>
      <c r="E54" s="57"/>
      <c r="F54" s="52" t="s">
        <v>1307</v>
      </c>
      <c r="G54" s="48"/>
      <c r="H54" s="48"/>
      <c r="I54" s="48"/>
      <c r="J54" s="48"/>
      <c r="K54" s="4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48"/>
    </row>
    <row r="55" spans="1:25" s="51" customFormat="1" ht="30" x14ac:dyDescent="0.25">
      <c r="A55" s="32">
        <v>411200</v>
      </c>
      <c r="B55" s="31" t="s">
        <v>420</v>
      </c>
      <c r="C55" s="31" t="s">
        <v>166</v>
      </c>
      <c r="D55" s="32">
        <v>1</v>
      </c>
      <c r="E55" s="32">
        <v>1</v>
      </c>
      <c r="F55" s="33" t="s">
        <v>36</v>
      </c>
      <c r="G55" s="6">
        <v>5819.05</v>
      </c>
      <c r="H55" s="6">
        <v>4950</v>
      </c>
      <c r="I55" s="6">
        <v>4950</v>
      </c>
      <c r="J55" s="6">
        <v>4950</v>
      </c>
      <c r="K55" s="29">
        <v>2048.1999999999998</v>
      </c>
      <c r="L55" s="6"/>
      <c r="M55" s="6">
        <v>4950</v>
      </c>
      <c r="N55" s="6">
        <v>5000</v>
      </c>
      <c r="O55" s="6">
        <v>5000</v>
      </c>
      <c r="P55" s="29"/>
      <c r="Q55" s="6">
        <f>O55-N55</f>
        <v>0</v>
      </c>
      <c r="R55" s="6">
        <f>N55-O55</f>
        <v>0</v>
      </c>
      <c r="S55" s="6">
        <f>O55-I55</f>
        <v>50</v>
      </c>
      <c r="T55" s="6"/>
      <c r="U55" s="28">
        <f>O55/I55*100</f>
        <v>101.01010101010101</v>
      </c>
      <c r="V55" s="38">
        <f>O55-I55</f>
        <v>50</v>
      </c>
      <c r="W55" s="38"/>
      <c r="X55" s="37">
        <f>O55/I55*100</f>
        <v>101.01010101010101</v>
      </c>
      <c r="Y55" s="6">
        <v>5000</v>
      </c>
    </row>
    <row r="56" spans="1:25" s="7" customFormat="1" x14ac:dyDescent="0.25">
      <c r="A56" s="32">
        <v>412300</v>
      </c>
      <c r="B56" s="31" t="s">
        <v>420</v>
      </c>
      <c r="C56" s="31" t="s">
        <v>166</v>
      </c>
      <c r="D56" s="31" t="s">
        <v>1306</v>
      </c>
      <c r="E56" s="31" t="s">
        <v>1306</v>
      </c>
      <c r="F56" s="33" t="s">
        <v>49</v>
      </c>
      <c r="G56" s="6">
        <v>6442.9</v>
      </c>
      <c r="H56" s="6">
        <v>11880</v>
      </c>
      <c r="I56" s="6">
        <v>11880</v>
      </c>
      <c r="J56" s="6">
        <v>11880</v>
      </c>
      <c r="K56" s="29">
        <v>4665.45</v>
      </c>
      <c r="L56" s="6"/>
      <c r="M56" s="6">
        <v>7000</v>
      </c>
      <c r="N56" s="6">
        <v>7000</v>
      </c>
      <c r="O56" s="6">
        <v>7000</v>
      </c>
      <c r="P56" s="29"/>
      <c r="Q56" s="6">
        <f>O56-N56</f>
        <v>0</v>
      </c>
      <c r="R56" s="6">
        <f>N56-O56</f>
        <v>0</v>
      </c>
      <c r="S56" s="6"/>
      <c r="T56" s="6">
        <f>I56-O56</f>
        <v>4880</v>
      </c>
      <c r="U56" s="28">
        <f>O56/I56*100</f>
        <v>58.92255892255892</v>
      </c>
      <c r="V56" s="38"/>
      <c r="W56" s="38">
        <f>I56-O56</f>
        <v>4880</v>
      </c>
      <c r="X56" s="37">
        <f>O56/I56*100</f>
        <v>58.92255892255892</v>
      </c>
      <c r="Y56" s="6">
        <v>7000</v>
      </c>
    </row>
    <row r="57" spans="1:25" s="7" customFormat="1" x14ac:dyDescent="0.25">
      <c r="A57" s="32">
        <v>412500</v>
      </c>
      <c r="B57" s="31" t="s">
        <v>420</v>
      </c>
      <c r="C57" s="31" t="s">
        <v>166</v>
      </c>
      <c r="D57" s="31" t="s">
        <v>1305</v>
      </c>
      <c r="E57" s="31" t="s">
        <v>1305</v>
      </c>
      <c r="F57" s="33" t="s">
        <v>1304</v>
      </c>
      <c r="G57" s="6">
        <v>57.19</v>
      </c>
      <c r="H57" s="6">
        <v>2970</v>
      </c>
      <c r="I57" s="6">
        <v>2970</v>
      </c>
      <c r="J57" s="6">
        <v>2970</v>
      </c>
      <c r="K57" s="29">
        <v>30.45</v>
      </c>
      <c r="L57" s="6"/>
      <c r="M57" s="6">
        <v>500</v>
      </c>
      <c r="N57" s="6">
        <v>500</v>
      </c>
      <c r="O57" s="6">
        <v>500</v>
      </c>
      <c r="P57" s="29"/>
      <c r="Q57" s="6">
        <f>O57-N57</f>
        <v>0</v>
      </c>
      <c r="R57" s="6">
        <f>N57-O57</f>
        <v>0</v>
      </c>
      <c r="S57" s="6"/>
      <c r="T57" s="6">
        <f>I57-O57</f>
        <v>2470</v>
      </c>
      <c r="U57" s="28">
        <f>O57/I57*100</f>
        <v>16.835016835016837</v>
      </c>
      <c r="V57" s="38"/>
      <c r="W57" s="38">
        <f>I57-O57</f>
        <v>2470</v>
      </c>
      <c r="X57" s="37">
        <f>O57/I57*100</f>
        <v>16.835016835016837</v>
      </c>
      <c r="Y57" s="6">
        <v>500</v>
      </c>
    </row>
    <row r="58" spans="1:25" s="7" customFormat="1" x14ac:dyDescent="0.25">
      <c r="A58" s="32">
        <v>412600</v>
      </c>
      <c r="B58" s="31" t="s">
        <v>420</v>
      </c>
      <c r="C58" s="31" t="s">
        <v>166</v>
      </c>
      <c r="D58" s="31" t="s">
        <v>1303</v>
      </c>
      <c r="E58" s="31" t="s">
        <v>1303</v>
      </c>
      <c r="F58" s="33" t="s">
        <v>1302</v>
      </c>
      <c r="G58" s="6">
        <v>12909.05</v>
      </c>
      <c r="H58" s="6">
        <v>11880</v>
      </c>
      <c r="I58" s="6">
        <v>11880</v>
      </c>
      <c r="J58" s="6">
        <v>11880</v>
      </c>
      <c r="K58" s="29">
        <v>9502.5499999999993</v>
      </c>
      <c r="L58" s="6"/>
      <c r="M58" s="6">
        <v>13000</v>
      </c>
      <c r="N58" s="6">
        <v>13000</v>
      </c>
      <c r="O58" s="6">
        <v>13000</v>
      </c>
      <c r="P58" s="29"/>
      <c r="Q58" s="6">
        <f>O58-N58</f>
        <v>0</v>
      </c>
      <c r="R58" s="6">
        <f>N58-O58</f>
        <v>0</v>
      </c>
      <c r="S58" s="6">
        <f>O58-I58</f>
        <v>1120</v>
      </c>
      <c r="T58" s="6"/>
      <c r="U58" s="28">
        <f>O58/I58*100</f>
        <v>109.42760942760943</v>
      </c>
      <c r="V58" s="38">
        <f>O58-I58</f>
        <v>1120</v>
      </c>
      <c r="W58" s="38"/>
      <c r="X58" s="37">
        <f>O58/I58*100</f>
        <v>109.42760942760943</v>
      </c>
      <c r="Y58" s="6">
        <v>13000</v>
      </c>
    </row>
    <row r="59" spans="1:25" s="7" customFormat="1" x14ac:dyDescent="0.25">
      <c r="A59" s="32">
        <v>412700</v>
      </c>
      <c r="B59" s="31" t="s">
        <v>420</v>
      </c>
      <c r="C59" s="31" t="s">
        <v>166</v>
      </c>
      <c r="D59" s="31" t="s">
        <v>1301</v>
      </c>
      <c r="E59" s="31" t="s">
        <v>1301</v>
      </c>
      <c r="F59" s="33" t="s">
        <v>1271</v>
      </c>
      <c r="G59" s="6">
        <v>104090.73</v>
      </c>
      <c r="H59" s="6">
        <v>257400</v>
      </c>
      <c r="I59" s="6">
        <v>137400</v>
      </c>
      <c r="J59" s="6">
        <v>137400</v>
      </c>
      <c r="K59" s="29">
        <v>41175.599999999999</v>
      </c>
      <c r="L59" s="6"/>
      <c r="M59" s="6">
        <v>105000</v>
      </c>
      <c r="N59" s="6">
        <v>125000</v>
      </c>
      <c r="O59" s="6">
        <v>125000</v>
      </c>
      <c r="P59" s="29"/>
      <c r="Q59" s="6">
        <f>O59-N59</f>
        <v>0</v>
      </c>
      <c r="R59" s="6">
        <f>N59-O59</f>
        <v>0</v>
      </c>
      <c r="S59" s="6"/>
      <c r="T59" s="6">
        <f>I59-O59</f>
        <v>12400</v>
      </c>
      <c r="U59" s="28">
        <f>O59/I59*100</f>
        <v>90.975254730713246</v>
      </c>
      <c r="V59" s="38"/>
      <c r="W59" s="38">
        <f>I59-O59</f>
        <v>12400</v>
      </c>
      <c r="X59" s="37">
        <f>O59/I59*100</f>
        <v>90.975254730713246</v>
      </c>
      <c r="Y59" s="6">
        <v>55000</v>
      </c>
    </row>
    <row r="60" spans="1:25" s="7" customFormat="1" ht="30" hidden="1" customHeight="1" x14ac:dyDescent="0.25">
      <c r="A60" s="32">
        <v>412700</v>
      </c>
      <c r="B60" s="31" t="s">
        <v>420</v>
      </c>
      <c r="C60" s="31" t="s">
        <v>166</v>
      </c>
      <c r="D60" s="31" t="s">
        <v>1299</v>
      </c>
      <c r="E60" s="31"/>
      <c r="F60" s="33" t="s">
        <v>1300</v>
      </c>
      <c r="G60" s="6">
        <v>0</v>
      </c>
      <c r="H60" s="6">
        <v>24750</v>
      </c>
      <c r="I60" s="6">
        <v>24750</v>
      </c>
      <c r="J60" s="6">
        <v>24750</v>
      </c>
      <c r="K60" s="29">
        <v>7020</v>
      </c>
      <c r="L60" s="6"/>
      <c r="M60" s="6">
        <v>0</v>
      </c>
      <c r="N60" s="6">
        <v>0</v>
      </c>
      <c r="O60" s="6">
        <v>0</v>
      </c>
      <c r="P60" s="29"/>
      <c r="Q60" s="6">
        <f>O60-N60</f>
        <v>0</v>
      </c>
      <c r="R60" s="6">
        <f>N60-O60</f>
        <v>0</v>
      </c>
      <c r="S60" s="6"/>
      <c r="T60" s="6">
        <f>I60-O60</f>
        <v>24750</v>
      </c>
      <c r="U60" s="28">
        <f>O60/I60*100</f>
        <v>0</v>
      </c>
      <c r="V60" s="38"/>
      <c r="W60" s="38">
        <f>I60-O60</f>
        <v>24750</v>
      </c>
      <c r="X60" s="37">
        <f>O60/I60*100</f>
        <v>0</v>
      </c>
      <c r="Y60" s="6">
        <v>0</v>
      </c>
    </row>
    <row r="61" spans="1:25" s="7" customFormat="1" x14ac:dyDescent="0.25">
      <c r="A61" s="32">
        <v>412900</v>
      </c>
      <c r="B61" s="31" t="s">
        <v>420</v>
      </c>
      <c r="C61" s="31" t="s">
        <v>166</v>
      </c>
      <c r="D61" s="31" t="s">
        <v>1298</v>
      </c>
      <c r="E61" s="31" t="s">
        <v>1299</v>
      </c>
      <c r="F61" s="33" t="s">
        <v>40</v>
      </c>
      <c r="G61" s="6">
        <v>82650.47</v>
      </c>
      <c r="H61" s="6">
        <v>79200</v>
      </c>
      <c r="I61" s="6">
        <v>74200</v>
      </c>
      <c r="J61" s="6">
        <v>74200</v>
      </c>
      <c r="K61" s="29">
        <v>75068.86</v>
      </c>
      <c r="L61" s="6"/>
      <c r="M61" s="6">
        <v>83000</v>
      </c>
      <c r="N61" s="6">
        <v>100000</v>
      </c>
      <c r="O61" s="6">
        <v>100000</v>
      </c>
      <c r="P61" s="29"/>
      <c r="Q61" s="6">
        <f>O61-N61</f>
        <v>0</v>
      </c>
      <c r="R61" s="6">
        <f>N61-O61</f>
        <v>0</v>
      </c>
      <c r="S61" s="6">
        <f>O61-I61</f>
        <v>25800</v>
      </c>
      <c r="T61" s="6"/>
      <c r="U61" s="28">
        <f>O61/I61*100</f>
        <v>134.77088948787062</v>
      </c>
      <c r="V61" s="38">
        <f>O61-I61</f>
        <v>25800</v>
      </c>
      <c r="W61" s="38"/>
      <c r="X61" s="37">
        <f>O61/I61*100</f>
        <v>134.77088948787062</v>
      </c>
      <c r="Y61" s="6">
        <v>70000</v>
      </c>
    </row>
    <row r="62" spans="1:25" s="7" customFormat="1" x14ac:dyDescent="0.25">
      <c r="A62" s="32">
        <v>415200</v>
      </c>
      <c r="B62" s="31" t="s">
        <v>420</v>
      </c>
      <c r="C62" s="31" t="s">
        <v>166</v>
      </c>
      <c r="D62" s="31" t="s">
        <v>1297</v>
      </c>
      <c r="E62" s="31" t="s">
        <v>1298</v>
      </c>
      <c r="F62" s="33" t="s">
        <v>5</v>
      </c>
      <c r="G62" s="6">
        <v>79150</v>
      </c>
      <c r="H62" s="6">
        <v>59400</v>
      </c>
      <c r="I62" s="6">
        <v>59400</v>
      </c>
      <c r="J62" s="6">
        <v>59400</v>
      </c>
      <c r="K62" s="29">
        <v>50556</v>
      </c>
      <c r="L62" s="6"/>
      <c r="M62" s="6">
        <v>80000</v>
      </c>
      <c r="N62" s="6">
        <v>70000</v>
      </c>
      <c r="O62" s="6">
        <v>70000</v>
      </c>
      <c r="P62" s="29"/>
      <c r="Q62" s="6">
        <f>O62-N62</f>
        <v>0</v>
      </c>
      <c r="R62" s="6">
        <f>N62-O62</f>
        <v>0</v>
      </c>
      <c r="S62" s="6">
        <f>O62-I62</f>
        <v>10600</v>
      </c>
      <c r="T62" s="6"/>
      <c r="U62" s="28">
        <f>O62/I62*100</f>
        <v>117.84511784511784</v>
      </c>
      <c r="V62" s="38">
        <f>O62-I62</f>
        <v>10600</v>
      </c>
      <c r="W62" s="38"/>
      <c r="X62" s="37">
        <f>O62/I62*100</f>
        <v>117.84511784511784</v>
      </c>
      <c r="Y62" s="6">
        <v>15000</v>
      </c>
    </row>
    <row r="63" spans="1:25" s="7" customFormat="1" ht="30" x14ac:dyDescent="0.25">
      <c r="A63" s="43">
        <v>416100</v>
      </c>
      <c r="B63" s="31" t="s">
        <v>334</v>
      </c>
      <c r="C63" s="31" t="s">
        <v>166</v>
      </c>
      <c r="D63" s="31" t="s">
        <v>1295</v>
      </c>
      <c r="E63" s="31" t="s">
        <v>1297</v>
      </c>
      <c r="F63" s="41" t="s">
        <v>1296</v>
      </c>
      <c r="G63" s="77">
        <v>22492.1</v>
      </c>
      <c r="H63" s="77">
        <v>49500</v>
      </c>
      <c r="I63" s="77">
        <v>49500</v>
      </c>
      <c r="J63" s="77">
        <v>49500</v>
      </c>
      <c r="K63" s="78">
        <v>32530</v>
      </c>
      <c r="L63" s="77"/>
      <c r="M63" s="77">
        <v>49500</v>
      </c>
      <c r="N63" s="77">
        <v>50000</v>
      </c>
      <c r="O63" s="77">
        <v>50000</v>
      </c>
      <c r="P63" s="78"/>
      <c r="Q63" s="6">
        <f>O63-N63</f>
        <v>0</v>
      </c>
      <c r="R63" s="6">
        <f>N63-O63</f>
        <v>0</v>
      </c>
      <c r="S63" s="6">
        <f>O63-I63</f>
        <v>500</v>
      </c>
      <c r="T63" s="6"/>
      <c r="U63" s="28">
        <f>O63/I63*100</f>
        <v>101.01010101010101</v>
      </c>
      <c r="V63" s="38">
        <f>O63-I63</f>
        <v>500</v>
      </c>
      <c r="W63" s="38"/>
      <c r="X63" s="37">
        <f>O63/I63*100</f>
        <v>101.01010101010101</v>
      </c>
      <c r="Y63" s="77">
        <v>50000</v>
      </c>
    </row>
    <row r="64" spans="1:25" s="7" customFormat="1" x14ac:dyDescent="0.25">
      <c r="A64" s="32">
        <v>416100</v>
      </c>
      <c r="B64" s="31" t="s">
        <v>334</v>
      </c>
      <c r="C64" s="31" t="s">
        <v>166</v>
      </c>
      <c r="D64" s="31" t="s">
        <v>1293</v>
      </c>
      <c r="E64" s="31" t="s">
        <v>1295</v>
      </c>
      <c r="F64" s="33" t="s">
        <v>1294</v>
      </c>
      <c r="G64" s="6">
        <v>0</v>
      </c>
      <c r="H64" s="6">
        <v>19800</v>
      </c>
      <c r="I64" s="6">
        <v>19800</v>
      </c>
      <c r="J64" s="6">
        <v>19800</v>
      </c>
      <c r="K64" s="29">
        <v>18365.97</v>
      </c>
      <c r="L64" s="6"/>
      <c r="M64" s="6">
        <v>0</v>
      </c>
      <c r="N64" s="6">
        <v>30000</v>
      </c>
      <c r="O64" s="6">
        <v>30000</v>
      </c>
      <c r="P64" s="29"/>
      <c r="Q64" s="6">
        <f>O64-N64</f>
        <v>0</v>
      </c>
      <c r="R64" s="6">
        <f>N64-O64</f>
        <v>0</v>
      </c>
      <c r="S64" s="6">
        <f>O64-I64</f>
        <v>10200</v>
      </c>
      <c r="T64" s="6"/>
      <c r="U64" s="28">
        <f>O64/I64*100</f>
        <v>151.5151515151515</v>
      </c>
      <c r="V64" s="38">
        <f>O64-I64</f>
        <v>10200</v>
      </c>
      <c r="W64" s="38"/>
      <c r="X64" s="37">
        <f>O64/I64*100</f>
        <v>151.5151515151515</v>
      </c>
      <c r="Y64" s="6">
        <v>10000</v>
      </c>
    </row>
    <row r="65" spans="1:25" s="7" customFormat="1" x14ac:dyDescent="0.25">
      <c r="A65" s="32">
        <v>416100</v>
      </c>
      <c r="B65" s="31" t="s">
        <v>334</v>
      </c>
      <c r="C65" s="31" t="s">
        <v>166</v>
      </c>
      <c r="D65" s="31" t="s">
        <v>1253</v>
      </c>
      <c r="E65" s="31" t="s">
        <v>1293</v>
      </c>
      <c r="F65" s="110" t="s">
        <v>451</v>
      </c>
      <c r="G65" s="6"/>
      <c r="H65" s="6"/>
      <c r="I65" s="6"/>
      <c r="J65" s="6"/>
      <c r="K65" s="29"/>
      <c r="L65" s="6"/>
      <c r="M65" s="6"/>
      <c r="N65" s="6"/>
      <c r="O65" s="6">
        <v>0</v>
      </c>
      <c r="P65" s="29"/>
      <c r="Q65" s="6"/>
      <c r="R65" s="6"/>
      <c r="S65" s="6"/>
      <c r="T65" s="6"/>
      <c r="U65" s="28"/>
      <c r="V65" s="38"/>
      <c r="W65" s="38"/>
      <c r="X65" s="37"/>
      <c r="Y65" s="6">
        <v>50000</v>
      </c>
    </row>
    <row r="66" spans="1:25" s="7" customFormat="1" x14ac:dyDescent="0.25">
      <c r="A66" s="32">
        <v>511300</v>
      </c>
      <c r="B66" s="31" t="s">
        <v>420</v>
      </c>
      <c r="C66" s="31" t="s">
        <v>166</v>
      </c>
      <c r="D66" s="31" t="s">
        <v>1292</v>
      </c>
      <c r="E66" s="31" t="s">
        <v>1292</v>
      </c>
      <c r="F66" s="33" t="s">
        <v>56</v>
      </c>
      <c r="G66" s="6">
        <v>8213</v>
      </c>
      <c r="H66" s="6">
        <v>1980</v>
      </c>
      <c r="I66" s="6">
        <v>1980</v>
      </c>
      <c r="J66" s="6">
        <v>1980</v>
      </c>
      <c r="K66" s="29">
        <v>0</v>
      </c>
      <c r="L66" s="6"/>
      <c r="M66" s="6">
        <v>2000</v>
      </c>
      <c r="N66" s="6">
        <v>2000</v>
      </c>
      <c r="O66" s="6">
        <v>2000</v>
      </c>
      <c r="P66" s="29"/>
      <c r="Q66" s="6">
        <f>O66-N66</f>
        <v>0</v>
      </c>
      <c r="R66" s="6">
        <f>N66-O66</f>
        <v>0</v>
      </c>
      <c r="S66" s="6">
        <f>O66-I66</f>
        <v>20</v>
      </c>
      <c r="T66" s="6"/>
      <c r="U66" s="28">
        <f>O66/I66*100</f>
        <v>101.01010101010101</v>
      </c>
      <c r="V66" s="38">
        <f>O66-I66</f>
        <v>20</v>
      </c>
      <c r="W66" s="38"/>
      <c r="X66" s="37">
        <f>O66/I66*100</f>
        <v>101.01010101010101</v>
      </c>
      <c r="Y66" s="6">
        <v>2000</v>
      </c>
    </row>
    <row r="67" spans="1:25" s="7" customFormat="1" x14ac:dyDescent="0.25">
      <c r="A67" s="32">
        <v>512100</v>
      </c>
      <c r="B67" s="31" t="s">
        <v>420</v>
      </c>
      <c r="C67" s="31" t="s">
        <v>166</v>
      </c>
      <c r="D67" s="31" t="s">
        <v>1291</v>
      </c>
      <c r="E67" s="31" t="s">
        <v>1291</v>
      </c>
      <c r="F67" s="33" t="s">
        <v>1290</v>
      </c>
      <c r="G67" s="6">
        <v>0</v>
      </c>
      <c r="H67" s="6">
        <v>0</v>
      </c>
      <c r="I67" s="6">
        <v>0</v>
      </c>
      <c r="J67" s="6">
        <v>0</v>
      </c>
      <c r="K67" s="29"/>
      <c r="L67" s="6"/>
      <c r="M67" s="6">
        <v>0</v>
      </c>
      <c r="N67" s="6">
        <v>0</v>
      </c>
      <c r="O67" s="6">
        <v>0</v>
      </c>
      <c r="P67" s="29"/>
      <c r="Q67" s="6">
        <f>O67-N67</f>
        <v>0</v>
      </c>
      <c r="R67" s="6">
        <f>N67-O67</f>
        <v>0</v>
      </c>
      <c r="S67" s="6">
        <f>O67-I67</f>
        <v>0</v>
      </c>
      <c r="T67" s="6">
        <f>I67-O67</f>
        <v>0</v>
      </c>
      <c r="U67" s="28"/>
      <c r="V67" s="38">
        <f>O67-I67</f>
        <v>0</v>
      </c>
      <c r="W67" s="38">
        <f>I67-O67</f>
        <v>0</v>
      </c>
      <c r="X67" s="37"/>
      <c r="Y67" s="6">
        <v>0</v>
      </c>
    </row>
    <row r="68" spans="1:25" s="7" customFormat="1" x14ac:dyDescent="0.25">
      <c r="A68" s="32">
        <v>516100</v>
      </c>
      <c r="B68" s="31" t="s">
        <v>420</v>
      </c>
      <c r="C68" s="31" t="s">
        <v>166</v>
      </c>
      <c r="D68" s="31" t="s">
        <v>1289</v>
      </c>
      <c r="E68" s="31" t="s">
        <v>1289</v>
      </c>
      <c r="F68" s="33" t="s">
        <v>1025</v>
      </c>
      <c r="G68" s="6">
        <v>143</v>
      </c>
      <c r="H68" s="6">
        <v>1188</v>
      </c>
      <c r="I68" s="6">
        <v>1188</v>
      </c>
      <c r="J68" s="6">
        <v>1188</v>
      </c>
      <c r="K68" s="29">
        <v>0</v>
      </c>
      <c r="L68" s="6"/>
      <c r="M68" s="6">
        <v>2000</v>
      </c>
      <c r="N68" s="6">
        <v>2000</v>
      </c>
      <c r="O68" s="6">
        <v>2000</v>
      </c>
      <c r="P68" s="29"/>
      <c r="Q68" s="6">
        <f>O68-N68</f>
        <v>0</v>
      </c>
      <c r="R68" s="6">
        <f>N68-O68</f>
        <v>0</v>
      </c>
      <c r="S68" s="6">
        <f>O68-I68</f>
        <v>812</v>
      </c>
      <c r="T68" s="6"/>
      <c r="U68" s="28">
        <f>O68/I68*100</f>
        <v>168.35016835016836</v>
      </c>
      <c r="V68" s="38">
        <f>O68-I68</f>
        <v>812</v>
      </c>
      <c r="W68" s="38"/>
      <c r="X68" s="37">
        <f>O68/I68*100</f>
        <v>168.35016835016836</v>
      </c>
      <c r="Y68" s="6">
        <v>2000</v>
      </c>
    </row>
    <row r="69" spans="1:25" s="7" customFormat="1" x14ac:dyDescent="0.25">
      <c r="A69" s="32">
        <v>631100</v>
      </c>
      <c r="B69" s="31" t="s">
        <v>85</v>
      </c>
      <c r="C69" s="31"/>
      <c r="D69" s="31" t="s">
        <v>1288</v>
      </c>
      <c r="E69" s="31" t="s">
        <v>1288</v>
      </c>
      <c r="F69" s="33" t="s">
        <v>242</v>
      </c>
      <c r="G69" s="6">
        <v>36364</v>
      </c>
      <c r="H69" s="6">
        <v>49500</v>
      </c>
      <c r="I69" s="6">
        <v>49500</v>
      </c>
      <c r="J69" s="6">
        <v>49500</v>
      </c>
      <c r="K69" s="29">
        <v>29015</v>
      </c>
      <c r="L69" s="6"/>
      <c r="M69" s="6">
        <v>49500</v>
      </c>
      <c r="N69" s="6">
        <v>49500</v>
      </c>
      <c r="O69" s="6">
        <v>49500</v>
      </c>
      <c r="P69" s="29"/>
      <c r="Q69" s="6">
        <f>O69-N69</f>
        <v>0</v>
      </c>
      <c r="R69" s="6">
        <f>N69-O69</f>
        <v>0</v>
      </c>
      <c r="S69" s="6">
        <f>O69-I69</f>
        <v>0</v>
      </c>
      <c r="T69" s="6">
        <f>I69-O69</f>
        <v>0</v>
      </c>
      <c r="U69" s="28">
        <f>O69/I69*100</f>
        <v>100</v>
      </c>
      <c r="V69" s="38">
        <f>O69-I69</f>
        <v>0</v>
      </c>
      <c r="W69" s="38">
        <f>I69-O69</f>
        <v>0</v>
      </c>
      <c r="X69" s="37">
        <f>O69/I69*100</f>
        <v>100</v>
      </c>
      <c r="Y69" s="6">
        <v>49500</v>
      </c>
    </row>
    <row r="70" spans="1:25" s="7" customFormat="1" ht="30" x14ac:dyDescent="0.25">
      <c r="A70" s="54"/>
      <c r="B70" s="53"/>
      <c r="C70" s="53"/>
      <c r="D70" s="53"/>
      <c r="E70" s="53"/>
      <c r="F70" s="184" t="s">
        <v>1287</v>
      </c>
      <c r="G70" s="48">
        <f>SUM(G72:G89)</f>
        <v>471893.66000000003</v>
      </c>
      <c r="H70" s="48">
        <f>SUM(H72:H89)</f>
        <v>509250</v>
      </c>
      <c r="I70" s="48">
        <f>SUM(I72:I89)</f>
        <v>339250</v>
      </c>
      <c r="J70" s="48">
        <f>SUM(J72:J89)</f>
        <v>339250</v>
      </c>
      <c r="K70" s="49">
        <f>SUM(K72:K89)</f>
        <v>390858.08</v>
      </c>
      <c r="L70" s="48">
        <f>SUM(L72:L89)</f>
        <v>0</v>
      </c>
      <c r="M70" s="48">
        <f>SUM(M72:M89)</f>
        <v>489200</v>
      </c>
      <c r="N70" s="48">
        <f>SUM(N72:N89)</f>
        <v>570000</v>
      </c>
      <c r="O70" s="48">
        <f>SUM(O72:O89)</f>
        <v>522000</v>
      </c>
      <c r="P70" s="48">
        <f>SUM(P72:P89)</f>
        <v>0</v>
      </c>
      <c r="Q70" s="48">
        <f>SUM(Q72:Q89)</f>
        <v>0</v>
      </c>
      <c r="R70" s="48">
        <f>SUM(R72:R89)</f>
        <v>48000</v>
      </c>
      <c r="S70" s="48">
        <f>SUM(S72:S89)</f>
        <v>232750</v>
      </c>
      <c r="T70" s="48">
        <f>SUM(T72:T89)</f>
        <v>50000</v>
      </c>
      <c r="U70" s="48">
        <f>SUM(U72:U89)</f>
        <v>442.94876412705872</v>
      </c>
      <c r="V70" s="48">
        <f>SUM(V72:V89)</f>
        <v>232750</v>
      </c>
      <c r="W70" s="48">
        <f>SUM(W72:W89)</f>
        <v>50000</v>
      </c>
      <c r="X70" s="49">
        <f>O70/I70*100</f>
        <v>153.86882829771557</v>
      </c>
      <c r="Y70" s="48">
        <f>SUM(Y72:Y89)</f>
        <v>380000</v>
      </c>
    </row>
    <row r="71" spans="1:25" s="7" customFormat="1" x14ac:dyDescent="0.25">
      <c r="A71" s="54"/>
      <c r="B71" s="53"/>
      <c r="C71" s="53"/>
      <c r="D71" s="53"/>
      <c r="E71" s="53"/>
      <c r="F71" s="52" t="s">
        <v>1250</v>
      </c>
      <c r="G71" s="44"/>
      <c r="H71" s="44"/>
      <c r="I71" s="44"/>
      <c r="J71" s="44"/>
      <c r="K71" s="45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Y71" s="44"/>
    </row>
    <row r="72" spans="1:25" s="7" customFormat="1" x14ac:dyDescent="0.25">
      <c r="A72" s="32"/>
      <c r="B72" s="31"/>
      <c r="C72" s="31"/>
      <c r="D72" s="31"/>
      <c r="E72" s="31"/>
      <c r="F72" s="185" t="s">
        <v>1286</v>
      </c>
      <c r="G72" s="6"/>
      <c r="H72" s="6"/>
      <c r="I72" s="6"/>
      <c r="J72" s="6"/>
      <c r="K72" s="29"/>
      <c r="L72" s="6"/>
      <c r="M72" s="6"/>
      <c r="N72" s="6"/>
      <c r="O72" s="6"/>
      <c r="P72" s="29"/>
      <c r="Q72" s="6"/>
      <c r="R72" s="6"/>
      <c r="S72" s="6"/>
      <c r="T72" s="6"/>
      <c r="U72" s="28"/>
      <c r="V72" s="92"/>
      <c r="W72" s="92"/>
      <c r="X72" s="91"/>
      <c r="Y72" s="6"/>
    </row>
    <row r="73" spans="1:25" s="7" customFormat="1" x14ac:dyDescent="0.25">
      <c r="A73" s="32"/>
      <c r="B73" s="31"/>
      <c r="C73" s="31"/>
      <c r="D73" s="31"/>
      <c r="E73" s="31"/>
      <c r="F73" s="185" t="s">
        <v>1285</v>
      </c>
      <c r="G73" s="6"/>
      <c r="H73" s="6"/>
      <c r="I73" s="6"/>
      <c r="J73" s="6"/>
      <c r="K73" s="29"/>
      <c r="L73" s="6"/>
      <c r="M73" s="6"/>
      <c r="N73" s="6"/>
      <c r="O73" s="6"/>
      <c r="P73" s="29"/>
      <c r="Q73" s="6"/>
      <c r="R73" s="6"/>
      <c r="S73" s="6"/>
      <c r="T73" s="6"/>
      <c r="U73" s="28"/>
      <c r="V73" s="92"/>
      <c r="W73" s="92"/>
      <c r="X73" s="91"/>
      <c r="Y73" s="6"/>
    </row>
    <row r="74" spans="1:25" s="7" customFormat="1" x14ac:dyDescent="0.25">
      <c r="A74" s="32"/>
      <c r="B74" s="31"/>
      <c r="C74" s="31"/>
      <c r="D74" s="31"/>
      <c r="E74" s="31"/>
      <c r="F74" s="185" t="s">
        <v>1284</v>
      </c>
      <c r="G74" s="6"/>
      <c r="H74" s="6"/>
      <c r="I74" s="6"/>
      <c r="J74" s="6"/>
      <c r="K74" s="29"/>
      <c r="L74" s="6"/>
      <c r="M74" s="6"/>
      <c r="N74" s="6"/>
      <c r="O74" s="6"/>
      <c r="P74" s="29"/>
      <c r="Q74" s="6"/>
      <c r="R74" s="6"/>
      <c r="S74" s="6"/>
      <c r="T74" s="6"/>
      <c r="U74" s="28"/>
      <c r="V74" s="92"/>
      <c r="W74" s="92"/>
      <c r="X74" s="91"/>
      <c r="Y74" s="6"/>
    </row>
    <row r="75" spans="1:25" s="7" customFormat="1" x14ac:dyDescent="0.25">
      <c r="A75" s="32"/>
      <c r="B75" s="31"/>
      <c r="C75" s="31"/>
      <c r="D75" s="31"/>
      <c r="E75" s="31"/>
      <c r="F75" s="185" t="s">
        <v>1283</v>
      </c>
      <c r="G75" s="6"/>
      <c r="H75" s="6"/>
      <c r="I75" s="6"/>
      <c r="J75" s="6"/>
      <c r="K75" s="29"/>
      <c r="L75" s="6"/>
      <c r="M75" s="6"/>
      <c r="N75" s="6"/>
      <c r="O75" s="6"/>
      <c r="P75" s="29"/>
      <c r="Q75" s="6"/>
      <c r="R75" s="6"/>
      <c r="S75" s="6"/>
      <c r="T75" s="6"/>
      <c r="U75" s="28"/>
      <c r="V75" s="92"/>
      <c r="W75" s="92"/>
      <c r="X75" s="91"/>
      <c r="Y75" s="6"/>
    </row>
    <row r="76" spans="1:25" s="7" customFormat="1" x14ac:dyDescent="0.25">
      <c r="A76" s="32"/>
      <c r="B76" s="31"/>
      <c r="C76" s="31"/>
      <c r="D76" s="31"/>
      <c r="E76" s="31"/>
      <c r="F76" s="185" t="s">
        <v>1282</v>
      </c>
      <c r="G76" s="6"/>
      <c r="H76" s="6"/>
      <c r="I76" s="6"/>
      <c r="J76" s="6"/>
      <c r="K76" s="29"/>
      <c r="L76" s="6"/>
      <c r="M76" s="6"/>
      <c r="N76" s="6"/>
      <c r="O76" s="6"/>
      <c r="P76" s="29"/>
      <c r="Q76" s="6"/>
      <c r="R76" s="6"/>
      <c r="S76" s="6"/>
      <c r="T76" s="6"/>
      <c r="U76" s="28"/>
      <c r="V76" s="92"/>
      <c r="W76" s="92"/>
      <c r="X76" s="91"/>
      <c r="Y76" s="6"/>
    </row>
    <row r="77" spans="1:25" s="7" customFormat="1" x14ac:dyDescent="0.25">
      <c r="A77" s="32"/>
      <c r="B77" s="31"/>
      <c r="C77" s="31"/>
      <c r="D77" s="31"/>
      <c r="E77" s="31"/>
      <c r="F77" s="185" t="s">
        <v>1281</v>
      </c>
      <c r="G77" s="6"/>
      <c r="H77" s="6"/>
      <c r="I77" s="6"/>
      <c r="J77" s="6"/>
      <c r="K77" s="29"/>
      <c r="L77" s="6"/>
      <c r="M77" s="6"/>
      <c r="N77" s="6"/>
      <c r="O77" s="6"/>
      <c r="P77" s="29"/>
      <c r="Q77" s="6"/>
      <c r="R77" s="6"/>
      <c r="S77" s="6"/>
      <c r="T77" s="6"/>
      <c r="U77" s="28"/>
      <c r="V77" s="92"/>
      <c r="W77" s="92"/>
      <c r="X77" s="91"/>
      <c r="Y77" s="6"/>
    </row>
    <row r="78" spans="1:25" s="7" customFormat="1" x14ac:dyDescent="0.25">
      <c r="A78" s="32"/>
      <c r="B78" s="31"/>
      <c r="C78" s="31"/>
      <c r="D78" s="31"/>
      <c r="E78" s="31"/>
      <c r="F78" s="185" t="s">
        <v>1280</v>
      </c>
      <c r="G78" s="6"/>
      <c r="H78" s="6"/>
      <c r="I78" s="6"/>
      <c r="J78" s="6"/>
      <c r="K78" s="29"/>
      <c r="L78" s="6"/>
      <c r="M78" s="6"/>
      <c r="N78" s="6"/>
      <c r="O78" s="6"/>
      <c r="P78" s="29"/>
      <c r="Q78" s="6"/>
      <c r="R78" s="6"/>
      <c r="S78" s="6"/>
      <c r="T78" s="6"/>
      <c r="U78" s="28"/>
      <c r="V78" s="92"/>
      <c r="W78" s="92"/>
      <c r="X78" s="91"/>
      <c r="Y78" s="6"/>
    </row>
    <row r="79" spans="1:25" s="7" customFormat="1" x14ac:dyDescent="0.25">
      <c r="A79" s="32"/>
      <c r="B79" s="31"/>
      <c r="C79" s="31"/>
      <c r="D79" s="31"/>
      <c r="E79" s="31"/>
      <c r="F79" s="185" t="s">
        <v>1279</v>
      </c>
      <c r="G79" s="6"/>
      <c r="H79" s="6"/>
      <c r="I79" s="6"/>
      <c r="J79" s="6"/>
      <c r="K79" s="29"/>
      <c r="L79" s="6"/>
      <c r="M79" s="6"/>
      <c r="N79" s="6"/>
      <c r="O79" s="6"/>
      <c r="P79" s="29"/>
      <c r="Q79" s="6"/>
      <c r="R79" s="6"/>
      <c r="S79" s="6"/>
      <c r="T79" s="6"/>
      <c r="U79" s="28"/>
      <c r="V79" s="92"/>
      <c r="W79" s="92"/>
      <c r="X79" s="91"/>
      <c r="Y79" s="6"/>
    </row>
    <row r="80" spans="1:25" s="7" customFormat="1" x14ac:dyDescent="0.25">
      <c r="A80" s="32"/>
      <c r="B80" s="31"/>
      <c r="C80" s="31"/>
      <c r="D80" s="31"/>
      <c r="E80" s="31"/>
      <c r="F80" s="185" t="s">
        <v>1278</v>
      </c>
      <c r="G80" s="6"/>
      <c r="H80" s="6"/>
      <c r="I80" s="6"/>
      <c r="J80" s="6"/>
      <c r="K80" s="29"/>
      <c r="L80" s="6"/>
      <c r="M80" s="6"/>
      <c r="N80" s="6"/>
      <c r="O80" s="6"/>
      <c r="P80" s="29"/>
      <c r="Q80" s="6"/>
      <c r="R80" s="6"/>
      <c r="S80" s="6"/>
      <c r="T80" s="6"/>
      <c r="U80" s="28"/>
      <c r="V80" s="92"/>
      <c r="W80" s="92"/>
      <c r="X80" s="91"/>
      <c r="Y80" s="6"/>
    </row>
    <row r="81" spans="1:25" s="7" customFormat="1" x14ac:dyDescent="0.25">
      <c r="A81" s="32"/>
      <c r="B81" s="31"/>
      <c r="C81" s="31"/>
      <c r="D81" s="31"/>
      <c r="E81" s="31"/>
      <c r="F81" s="185" t="s">
        <v>1277</v>
      </c>
      <c r="G81" s="6"/>
      <c r="H81" s="6"/>
      <c r="I81" s="6"/>
      <c r="J81" s="6"/>
      <c r="K81" s="29"/>
      <c r="L81" s="6"/>
      <c r="M81" s="6"/>
      <c r="N81" s="6"/>
      <c r="O81" s="6"/>
      <c r="P81" s="29"/>
      <c r="Q81" s="6"/>
      <c r="R81" s="6"/>
      <c r="S81" s="6"/>
      <c r="T81" s="6"/>
      <c r="U81" s="28"/>
      <c r="V81" s="92"/>
      <c r="W81" s="92"/>
      <c r="X81" s="91"/>
      <c r="Y81" s="6"/>
    </row>
    <row r="82" spans="1:25" s="7" customFormat="1" x14ac:dyDescent="0.25">
      <c r="A82" s="32"/>
      <c r="B82" s="31"/>
      <c r="C82" s="31"/>
      <c r="D82" s="31"/>
      <c r="E82" s="31"/>
      <c r="F82" s="185" t="s">
        <v>1276</v>
      </c>
      <c r="G82" s="6"/>
      <c r="H82" s="6"/>
      <c r="I82" s="6"/>
      <c r="J82" s="6"/>
      <c r="K82" s="29"/>
      <c r="L82" s="6"/>
      <c r="M82" s="6"/>
      <c r="N82" s="6"/>
      <c r="O82" s="6"/>
      <c r="P82" s="29"/>
      <c r="Q82" s="6"/>
      <c r="R82" s="6"/>
      <c r="S82" s="6"/>
      <c r="T82" s="6"/>
      <c r="U82" s="28"/>
      <c r="V82" s="92"/>
      <c r="W82" s="92"/>
      <c r="X82" s="91"/>
      <c r="Y82" s="6"/>
    </row>
    <row r="83" spans="1:25" s="7" customFormat="1" ht="30" x14ac:dyDescent="0.25">
      <c r="A83" s="32"/>
      <c r="B83" s="31"/>
      <c r="C83" s="31"/>
      <c r="D83" s="31"/>
      <c r="E83" s="31"/>
      <c r="F83" s="185" t="s">
        <v>1275</v>
      </c>
      <c r="G83" s="6"/>
      <c r="H83" s="6"/>
      <c r="I83" s="6"/>
      <c r="J83" s="6"/>
      <c r="K83" s="29"/>
      <c r="L83" s="6"/>
      <c r="M83" s="6"/>
      <c r="N83" s="6"/>
      <c r="O83" s="6"/>
      <c r="P83" s="29"/>
      <c r="Q83" s="6"/>
      <c r="R83" s="6"/>
      <c r="S83" s="6"/>
      <c r="T83" s="6"/>
      <c r="U83" s="28"/>
      <c r="V83" s="92"/>
      <c r="W83" s="92"/>
      <c r="X83" s="91"/>
      <c r="Y83" s="6"/>
    </row>
    <row r="84" spans="1:25" s="7" customFormat="1" ht="60" x14ac:dyDescent="0.25">
      <c r="A84" s="32">
        <v>412200</v>
      </c>
      <c r="B84" s="31" t="s">
        <v>420</v>
      </c>
      <c r="C84" s="31" t="s">
        <v>166</v>
      </c>
      <c r="D84" s="31" t="s">
        <v>1274</v>
      </c>
      <c r="E84" s="31" t="s">
        <v>1274</v>
      </c>
      <c r="F84" s="33" t="s">
        <v>1273</v>
      </c>
      <c r="G84" s="6">
        <v>26945</v>
      </c>
      <c r="H84" s="6">
        <v>29700</v>
      </c>
      <c r="I84" s="6">
        <v>29700</v>
      </c>
      <c r="J84" s="6">
        <v>29700</v>
      </c>
      <c r="K84" s="29">
        <v>7519.32</v>
      </c>
      <c r="L84" s="6"/>
      <c r="M84" s="6">
        <v>29700</v>
      </c>
      <c r="N84" s="6">
        <v>29700</v>
      </c>
      <c r="O84" s="6">
        <v>29700</v>
      </c>
      <c r="P84" s="29"/>
      <c r="Q84" s="6">
        <f>O84-N84</f>
        <v>0</v>
      </c>
      <c r="R84" s="6">
        <f>N84-O84</f>
        <v>0</v>
      </c>
      <c r="S84" s="6">
        <f>O84-I84</f>
        <v>0</v>
      </c>
      <c r="T84" s="6">
        <f>I84-O84</f>
        <v>0</v>
      </c>
      <c r="U84" s="28">
        <f>O84/I84*100</f>
        <v>100</v>
      </c>
      <c r="V84" s="38">
        <f>O84-I84</f>
        <v>0</v>
      </c>
      <c r="W84" s="38">
        <f>I84-O84</f>
        <v>0</v>
      </c>
      <c r="X84" s="37">
        <f>O84/I84*100</f>
        <v>100</v>
      </c>
      <c r="Y84" s="6">
        <v>29700</v>
      </c>
    </row>
    <row r="85" spans="1:25" s="7" customFormat="1" x14ac:dyDescent="0.25">
      <c r="A85" s="32">
        <v>412700</v>
      </c>
      <c r="B85" s="31" t="s">
        <v>420</v>
      </c>
      <c r="C85" s="31" t="s">
        <v>166</v>
      </c>
      <c r="D85" s="31" t="s">
        <v>1272</v>
      </c>
      <c r="E85" s="31" t="s">
        <v>1272</v>
      </c>
      <c r="F85" s="33" t="s">
        <v>1271</v>
      </c>
      <c r="G85" s="6">
        <v>3958.39</v>
      </c>
      <c r="H85" s="6">
        <v>44550</v>
      </c>
      <c r="I85" s="6">
        <v>44550</v>
      </c>
      <c r="J85" s="6">
        <v>44550</v>
      </c>
      <c r="K85" s="29">
        <v>44433.2</v>
      </c>
      <c r="L85" s="6"/>
      <c r="M85" s="6">
        <v>74500</v>
      </c>
      <c r="N85" s="6">
        <v>74500</v>
      </c>
      <c r="O85" s="6">
        <v>74500</v>
      </c>
      <c r="P85" s="29"/>
      <c r="Q85" s="6">
        <f>O85-N85</f>
        <v>0</v>
      </c>
      <c r="R85" s="6">
        <f>N85-O85</f>
        <v>0</v>
      </c>
      <c r="S85" s="6">
        <f>O85-I85</f>
        <v>29950</v>
      </c>
      <c r="T85" s="6"/>
      <c r="U85" s="28">
        <f>O85/I85*100</f>
        <v>167.22783389450055</v>
      </c>
      <c r="V85" s="38">
        <f>O85-I85</f>
        <v>29950</v>
      </c>
      <c r="W85" s="38"/>
      <c r="X85" s="37">
        <f>O85/I85*100</f>
        <v>167.22783389450055</v>
      </c>
      <c r="Y85" s="6">
        <v>44500</v>
      </c>
    </row>
    <row r="86" spans="1:25" s="7" customFormat="1" ht="53.25" customHeight="1" x14ac:dyDescent="0.25">
      <c r="A86" s="32">
        <v>412900</v>
      </c>
      <c r="B86" s="31" t="s">
        <v>420</v>
      </c>
      <c r="C86" s="31" t="s">
        <v>166</v>
      </c>
      <c r="D86" s="31" t="s">
        <v>1270</v>
      </c>
      <c r="E86" s="31" t="s">
        <v>1270</v>
      </c>
      <c r="F86" s="33" t="s">
        <v>1269</v>
      </c>
      <c r="G86" s="6">
        <v>440990.27</v>
      </c>
      <c r="H86" s="6">
        <v>385000</v>
      </c>
      <c r="I86" s="6">
        <v>215000</v>
      </c>
      <c r="J86" s="6">
        <v>215000</v>
      </c>
      <c r="K86" s="29">
        <v>298905.56</v>
      </c>
      <c r="L86" s="6"/>
      <c r="M86" s="6">
        <v>320000</v>
      </c>
      <c r="N86" s="6">
        <v>377800</v>
      </c>
      <c r="O86" s="6">
        <v>377800</v>
      </c>
      <c r="P86" s="29"/>
      <c r="Q86" s="6">
        <f>O86-N86</f>
        <v>0</v>
      </c>
      <c r="R86" s="6">
        <f>N86-O86</f>
        <v>0</v>
      </c>
      <c r="S86" s="6">
        <f>O86-I86</f>
        <v>162800</v>
      </c>
      <c r="T86" s="6"/>
      <c r="U86" s="28">
        <f>O86/I86*100</f>
        <v>175.72093023255815</v>
      </c>
      <c r="V86" s="38">
        <f>O86-I86</f>
        <v>162800</v>
      </c>
      <c r="W86" s="38"/>
      <c r="X86" s="37">
        <f>O86/I86*100</f>
        <v>175.72093023255815</v>
      </c>
      <c r="Y86" s="6">
        <v>217800</v>
      </c>
    </row>
    <row r="87" spans="1:25" s="7" customFormat="1" x14ac:dyDescent="0.25">
      <c r="A87" s="32">
        <v>415200</v>
      </c>
      <c r="B87" s="31" t="s">
        <v>420</v>
      </c>
      <c r="C87" s="31" t="s">
        <v>166</v>
      </c>
      <c r="D87" s="31" t="s">
        <v>1253</v>
      </c>
      <c r="E87" s="31" t="s">
        <v>1267</v>
      </c>
      <c r="F87" s="33" t="s">
        <v>1268</v>
      </c>
      <c r="G87" s="6">
        <v>0</v>
      </c>
      <c r="H87" s="6"/>
      <c r="I87" s="6">
        <v>0</v>
      </c>
      <c r="J87" s="6">
        <v>0</v>
      </c>
      <c r="K87" s="29">
        <v>0</v>
      </c>
      <c r="L87" s="6"/>
      <c r="M87" s="6">
        <v>50000</v>
      </c>
      <c r="N87" s="6">
        <v>40000</v>
      </c>
      <c r="O87" s="6">
        <v>40000</v>
      </c>
      <c r="P87" s="29"/>
      <c r="Q87" s="6">
        <f>O87-N87</f>
        <v>0</v>
      </c>
      <c r="R87" s="6">
        <f>N87-O87</f>
        <v>0</v>
      </c>
      <c r="S87" s="6">
        <f>O87-I87</f>
        <v>40000</v>
      </c>
      <c r="T87" s="6"/>
      <c r="U87" s="28"/>
      <c r="V87" s="38">
        <f>O87-I87</f>
        <v>40000</v>
      </c>
      <c r="W87" s="38"/>
      <c r="X87" s="37"/>
      <c r="Y87" s="6">
        <v>40000</v>
      </c>
    </row>
    <row r="88" spans="1:25" s="7" customFormat="1" ht="15" customHeight="1" x14ac:dyDescent="0.25">
      <c r="A88" s="32">
        <v>415200</v>
      </c>
      <c r="B88" s="31" t="s">
        <v>30</v>
      </c>
      <c r="C88" s="31" t="s">
        <v>166</v>
      </c>
      <c r="D88" s="31" t="s">
        <v>1267</v>
      </c>
      <c r="E88" s="31" t="s">
        <v>1265</v>
      </c>
      <c r="F88" s="33" t="s">
        <v>1266</v>
      </c>
      <c r="G88" s="6">
        <v>0</v>
      </c>
      <c r="H88" s="6">
        <v>10000</v>
      </c>
      <c r="I88" s="6">
        <v>10000</v>
      </c>
      <c r="J88" s="6">
        <v>10000</v>
      </c>
      <c r="K88" s="29"/>
      <c r="L88" s="6"/>
      <c r="M88" s="6">
        <v>15000</v>
      </c>
      <c r="N88" s="6">
        <v>8000</v>
      </c>
      <c r="O88" s="6">
        <v>0</v>
      </c>
      <c r="P88" s="29"/>
      <c r="Q88" s="6"/>
      <c r="R88" s="6">
        <f>N88-O88</f>
        <v>8000</v>
      </c>
      <c r="S88" s="6"/>
      <c r="T88" s="6">
        <f>I88-O88</f>
        <v>10000</v>
      </c>
      <c r="U88" s="28"/>
      <c r="V88" s="38"/>
      <c r="W88" s="38">
        <f>I88-O88</f>
        <v>10000</v>
      </c>
      <c r="X88" s="37">
        <f>O88/I88*100</f>
        <v>0</v>
      </c>
      <c r="Y88" s="6">
        <v>8000</v>
      </c>
    </row>
    <row r="89" spans="1:25" s="7" customFormat="1" ht="15" customHeight="1" x14ac:dyDescent="0.25">
      <c r="A89" s="32">
        <v>415200</v>
      </c>
      <c r="B89" s="31" t="s">
        <v>30</v>
      </c>
      <c r="C89" s="31" t="s">
        <v>166</v>
      </c>
      <c r="D89" s="31" t="s">
        <v>1265</v>
      </c>
      <c r="E89" s="31" t="s">
        <v>1264</v>
      </c>
      <c r="F89" s="33" t="s">
        <v>1263</v>
      </c>
      <c r="G89" s="6">
        <v>0</v>
      </c>
      <c r="H89" s="6">
        <v>40000</v>
      </c>
      <c r="I89" s="6">
        <v>40000</v>
      </c>
      <c r="J89" s="6">
        <v>40000</v>
      </c>
      <c r="K89" s="29">
        <v>40000</v>
      </c>
      <c r="L89" s="6"/>
      <c r="M89" s="6">
        <v>0</v>
      </c>
      <c r="N89" s="6">
        <v>40000</v>
      </c>
      <c r="O89" s="6">
        <v>0</v>
      </c>
      <c r="P89" s="29"/>
      <c r="Q89" s="6"/>
      <c r="R89" s="6">
        <f>N89-O89</f>
        <v>40000</v>
      </c>
      <c r="S89" s="6"/>
      <c r="T89" s="6">
        <f>I89-O89</f>
        <v>40000</v>
      </c>
      <c r="U89" s="28"/>
      <c r="V89" s="38"/>
      <c r="W89" s="38">
        <f>I89-O89</f>
        <v>40000</v>
      </c>
      <c r="X89" s="37">
        <f>O89/I89*100</f>
        <v>0</v>
      </c>
      <c r="Y89" s="6">
        <v>40000</v>
      </c>
    </row>
    <row r="90" spans="1:25" s="7" customFormat="1" ht="30" x14ac:dyDescent="0.25">
      <c r="A90" s="54"/>
      <c r="B90" s="53"/>
      <c r="C90" s="53"/>
      <c r="D90" s="53"/>
      <c r="E90" s="53"/>
      <c r="F90" s="184" t="s">
        <v>1262</v>
      </c>
      <c r="G90" s="48">
        <f>SUM(G92:G95)</f>
        <v>684958.69</v>
      </c>
      <c r="H90" s="48">
        <f>SUM(H92:H95)</f>
        <v>769050</v>
      </c>
      <c r="I90" s="48">
        <f>SUM(I92:I95)</f>
        <v>719550</v>
      </c>
      <c r="J90" s="48">
        <f>SUM(J92:J95)</f>
        <v>719550</v>
      </c>
      <c r="K90" s="49">
        <f>SUM(K92:K95)</f>
        <v>591269.09</v>
      </c>
      <c r="L90" s="48">
        <f>SUM(L92:L95)</f>
        <v>0</v>
      </c>
      <c r="M90" s="48">
        <f>SUM(M92:M96)</f>
        <v>690814</v>
      </c>
      <c r="N90" s="48">
        <f>SUM(N92:N96)</f>
        <v>870814</v>
      </c>
      <c r="O90" s="48">
        <f>SUM(O92:O96)</f>
        <v>870814</v>
      </c>
      <c r="P90" s="48">
        <f>SUM(P92:P96)</f>
        <v>0</v>
      </c>
      <c r="Q90" s="48">
        <f>SUM(Q92:Q96)</f>
        <v>0</v>
      </c>
      <c r="R90" s="48">
        <f>SUM(R92:R96)</f>
        <v>0</v>
      </c>
      <c r="S90" s="48">
        <f>SUM(S92:S96)</f>
        <v>250264</v>
      </c>
      <c r="T90" s="48">
        <f>SUM(T92:T96)</f>
        <v>99000</v>
      </c>
      <c r="U90" s="48">
        <f>SUM(U92:U96)</f>
        <v>208.95471569628876</v>
      </c>
      <c r="V90" s="48">
        <f>SUM(V92:V96)</f>
        <v>250264</v>
      </c>
      <c r="W90" s="48">
        <f>SUM(W92:W96)</f>
        <v>99000</v>
      </c>
      <c r="X90" s="49">
        <f>O90/I90*100</f>
        <v>121.022027656174</v>
      </c>
      <c r="Y90" s="48">
        <f>SUM(Y92:Y96)</f>
        <v>720814</v>
      </c>
    </row>
    <row r="91" spans="1:25" s="7" customFormat="1" x14ac:dyDescent="0.25">
      <c r="A91" s="54"/>
      <c r="B91" s="53"/>
      <c r="C91" s="53"/>
      <c r="D91" s="53"/>
      <c r="E91" s="53"/>
      <c r="F91" s="52" t="s">
        <v>1250</v>
      </c>
      <c r="G91" s="44"/>
      <c r="H91" s="44"/>
      <c r="I91" s="44"/>
      <c r="J91" s="44"/>
      <c r="K91" s="45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5"/>
      <c r="Y91" s="44"/>
    </row>
    <row r="92" spans="1:25" s="7" customFormat="1" x14ac:dyDescent="0.25">
      <c r="A92" s="32">
        <v>412700</v>
      </c>
      <c r="B92" s="31" t="s">
        <v>420</v>
      </c>
      <c r="C92" s="31" t="s">
        <v>166</v>
      </c>
      <c r="D92" s="31" t="s">
        <v>1261</v>
      </c>
      <c r="E92" s="31" t="s">
        <v>1261</v>
      </c>
      <c r="F92" s="33" t="s">
        <v>1260</v>
      </c>
      <c r="G92" s="6">
        <v>218958.69</v>
      </c>
      <c r="H92" s="6">
        <v>229500</v>
      </c>
      <c r="I92" s="6">
        <v>180000</v>
      </c>
      <c r="J92" s="6">
        <v>180000</v>
      </c>
      <c r="K92" s="29">
        <v>155769.09</v>
      </c>
      <c r="L92" s="6"/>
      <c r="M92" s="6">
        <v>0</v>
      </c>
      <c r="N92" s="6">
        <v>180000</v>
      </c>
      <c r="O92" s="6">
        <v>180000</v>
      </c>
      <c r="P92" s="29"/>
      <c r="Q92" s="6">
        <f>O92-N92</f>
        <v>0</v>
      </c>
      <c r="R92" s="6">
        <f>N92-O92</f>
        <v>0</v>
      </c>
      <c r="S92" s="6">
        <f>O92-I92</f>
        <v>0</v>
      </c>
      <c r="T92" s="6">
        <f>I92-O92</f>
        <v>0</v>
      </c>
      <c r="U92" s="28">
        <f>O92/I92*100</f>
        <v>100</v>
      </c>
      <c r="V92" s="38">
        <f>O92-I92</f>
        <v>0</v>
      </c>
      <c r="W92" s="38">
        <f>I92-O92</f>
        <v>0</v>
      </c>
      <c r="X92" s="37">
        <f>O92/I92*100</f>
        <v>100</v>
      </c>
      <c r="Y92" s="6">
        <v>20000</v>
      </c>
    </row>
    <row r="93" spans="1:25" s="7" customFormat="1" ht="30" x14ac:dyDescent="0.25">
      <c r="A93" s="32">
        <v>412700</v>
      </c>
      <c r="B93" s="31" t="s">
        <v>420</v>
      </c>
      <c r="C93" s="31" t="s">
        <v>166</v>
      </c>
      <c r="D93" s="31" t="s">
        <v>1259</v>
      </c>
      <c r="E93" s="31" t="s">
        <v>1257</v>
      </c>
      <c r="F93" s="33" t="s">
        <v>1258</v>
      </c>
      <c r="G93" s="6"/>
      <c r="H93" s="6"/>
      <c r="I93" s="6"/>
      <c r="J93" s="6"/>
      <c r="K93" s="29"/>
      <c r="L93" s="6"/>
      <c r="M93" s="6"/>
      <c r="N93" s="6"/>
      <c r="O93" s="6">
        <v>0</v>
      </c>
      <c r="P93" s="29"/>
      <c r="Q93" s="6"/>
      <c r="R93" s="6"/>
      <c r="S93" s="6"/>
      <c r="T93" s="6"/>
      <c r="U93" s="28"/>
      <c r="V93" s="38"/>
      <c r="W93" s="38"/>
      <c r="X93" s="37"/>
      <c r="Y93" s="6">
        <v>50000</v>
      </c>
    </row>
    <row r="94" spans="1:25" s="7" customFormat="1" ht="30" x14ac:dyDescent="0.25">
      <c r="A94" s="32">
        <v>415200</v>
      </c>
      <c r="B94" s="31" t="s">
        <v>420</v>
      </c>
      <c r="C94" s="31" t="s">
        <v>166</v>
      </c>
      <c r="D94" s="31" t="s">
        <v>1257</v>
      </c>
      <c r="E94" s="31" t="s">
        <v>1255</v>
      </c>
      <c r="F94" s="33" t="s">
        <v>1256</v>
      </c>
      <c r="G94" s="6">
        <v>386000</v>
      </c>
      <c r="H94" s="6">
        <v>440550</v>
      </c>
      <c r="I94" s="6">
        <v>440550</v>
      </c>
      <c r="J94" s="6">
        <v>440550</v>
      </c>
      <c r="K94" s="29">
        <v>336500</v>
      </c>
      <c r="L94" s="6"/>
      <c r="M94" s="6">
        <v>480000</v>
      </c>
      <c r="N94" s="6">
        <v>480000</v>
      </c>
      <c r="O94" s="6">
        <v>480000</v>
      </c>
      <c r="P94" s="29"/>
      <c r="Q94" s="6">
        <f>O94-N94</f>
        <v>0</v>
      </c>
      <c r="R94" s="6">
        <f>N94-O94</f>
        <v>0</v>
      </c>
      <c r="S94" s="6">
        <f>O94-I94</f>
        <v>39450</v>
      </c>
      <c r="T94" s="6"/>
      <c r="U94" s="28">
        <f>O94/I94*100</f>
        <v>108.95471569628874</v>
      </c>
      <c r="V94" s="38">
        <f>O94-I94</f>
        <v>39450</v>
      </c>
      <c r="W94" s="38"/>
      <c r="X94" s="37">
        <f>O94/I94*100</f>
        <v>108.95471569628874</v>
      </c>
      <c r="Y94" s="6">
        <v>440000</v>
      </c>
    </row>
    <row r="95" spans="1:25" s="7" customFormat="1" ht="15" hidden="1" customHeight="1" x14ac:dyDescent="0.25">
      <c r="A95" s="32">
        <v>415200</v>
      </c>
      <c r="B95" s="31" t="s">
        <v>420</v>
      </c>
      <c r="C95" s="31" t="s">
        <v>166</v>
      </c>
      <c r="D95" s="31" t="s">
        <v>1255</v>
      </c>
      <c r="E95" s="31"/>
      <c r="F95" s="33" t="s">
        <v>1254</v>
      </c>
      <c r="G95" s="6">
        <v>80000</v>
      </c>
      <c r="H95" s="6">
        <v>99000</v>
      </c>
      <c r="I95" s="6">
        <v>99000</v>
      </c>
      <c r="J95" s="6">
        <v>99000</v>
      </c>
      <c r="K95" s="29">
        <v>99000</v>
      </c>
      <c r="L95" s="6"/>
      <c r="M95" s="6">
        <v>0</v>
      </c>
      <c r="N95" s="6">
        <v>0</v>
      </c>
      <c r="O95" s="6">
        <v>0</v>
      </c>
      <c r="P95" s="29"/>
      <c r="Q95" s="6">
        <f>O95-N95</f>
        <v>0</v>
      </c>
      <c r="R95" s="6">
        <f>N95-O95</f>
        <v>0</v>
      </c>
      <c r="S95" s="6"/>
      <c r="T95" s="6">
        <f>I95-O95</f>
        <v>99000</v>
      </c>
      <c r="U95" s="28">
        <f>O95/I95*100</f>
        <v>0</v>
      </c>
      <c r="V95" s="38"/>
      <c r="W95" s="38">
        <f>I95-O95</f>
        <v>99000</v>
      </c>
      <c r="X95" s="37">
        <f>O95/I95*100</f>
        <v>0</v>
      </c>
      <c r="Y95" s="6">
        <v>0</v>
      </c>
    </row>
    <row r="96" spans="1:25" s="7" customFormat="1" ht="30" x14ac:dyDescent="0.25">
      <c r="A96" s="32">
        <v>415200</v>
      </c>
      <c r="B96" s="31" t="s">
        <v>420</v>
      </c>
      <c r="C96" s="31" t="s">
        <v>166</v>
      </c>
      <c r="D96" s="31" t="s">
        <v>1253</v>
      </c>
      <c r="E96" s="31" t="s">
        <v>1249</v>
      </c>
      <c r="F96" s="33" t="s">
        <v>1252</v>
      </c>
      <c r="G96" s="6">
        <v>0</v>
      </c>
      <c r="H96" s="6"/>
      <c r="I96" s="6">
        <v>0</v>
      </c>
      <c r="J96" s="6">
        <v>0</v>
      </c>
      <c r="K96" s="29">
        <v>0</v>
      </c>
      <c r="L96" s="6"/>
      <c r="M96" s="6">
        <v>210814</v>
      </c>
      <c r="N96" s="6">
        <v>210814</v>
      </c>
      <c r="O96" s="6">
        <v>210814</v>
      </c>
      <c r="P96" s="29"/>
      <c r="Q96" s="6">
        <f>O96-N96</f>
        <v>0</v>
      </c>
      <c r="R96" s="6">
        <f>N96-O96</f>
        <v>0</v>
      </c>
      <c r="S96" s="6">
        <f>O96-I96</f>
        <v>210814</v>
      </c>
      <c r="T96" s="6"/>
      <c r="U96" s="28"/>
      <c r="V96" s="38">
        <f>O96-I96</f>
        <v>210814</v>
      </c>
      <c r="W96" s="38"/>
      <c r="X96" s="37"/>
      <c r="Y96" s="6">
        <v>210814</v>
      </c>
    </row>
    <row r="97" spans="1:30" s="65" customFormat="1" ht="30" customHeight="1" x14ac:dyDescent="0.25">
      <c r="A97" s="58"/>
      <c r="B97" s="57"/>
      <c r="C97" s="57"/>
      <c r="D97" s="57"/>
      <c r="E97" s="57"/>
      <c r="F97" s="55" t="s">
        <v>1251</v>
      </c>
      <c r="G97" s="48">
        <f>SUM(G99:G103)</f>
        <v>249367.96</v>
      </c>
      <c r="H97" s="48">
        <f>SUM(H99:H103)</f>
        <v>339000</v>
      </c>
      <c r="I97" s="48">
        <f>SUM(I99:I103)</f>
        <v>359000</v>
      </c>
      <c r="J97" s="48">
        <f>SUM(J99:J103)</f>
        <v>359000</v>
      </c>
      <c r="K97" s="49">
        <f>SUM(K99:K103)</f>
        <v>327910.25</v>
      </c>
      <c r="L97" s="48">
        <f>SUM(L99:L103)</f>
        <v>0</v>
      </c>
      <c r="M97" s="48">
        <f>SUM(M99:M103)</f>
        <v>319400</v>
      </c>
      <c r="N97" s="48">
        <f>SUM(N99:N103)</f>
        <v>168800</v>
      </c>
      <c r="O97" s="48">
        <f>SUM(O99:O103)</f>
        <v>259400</v>
      </c>
      <c r="P97" s="48">
        <f>SUM(P99:P103)</f>
        <v>0</v>
      </c>
      <c r="Q97" s="48">
        <f>SUM(Q99:Q103)</f>
        <v>90600</v>
      </c>
      <c r="R97" s="48">
        <f>SUM(R99:R103)</f>
        <v>0</v>
      </c>
      <c r="S97" s="48">
        <f>SUM(S99:S103)</f>
        <v>0</v>
      </c>
      <c r="T97" s="48">
        <f>SUM(T99:T103)</f>
        <v>99600</v>
      </c>
      <c r="U97" s="48">
        <f>SUM(U99:U103)</f>
        <v>243.75</v>
      </c>
      <c r="V97" s="48">
        <f>SUM(V99:V103)</f>
        <v>0</v>
      </c>
      <c r="W97" s="48">
        <f>SUM(W99:W103)</f>
        <v>99600</v>
      </c>
      <c r="X97" s="49">
        <f>O97/I97*100</f>
        <v>72.256267409470752</v>
      </c>
      <c r="Y97" s="48">
        <f>SUM(Y99:Y103)</f>
        <v>349400</v>
      </c>
    </row>
    <row r="98" spans="1:30" s="65" customFormat="1" ht="20.25" customHeight="1" x14ac:dyDescent="0.25">
      <c r="A98" s="58"/>
      <c r="B98" s="57"/>
      <c r="C98" s="57"/>
      <c r="D98" s="57"/>
      <c r="E98" s="57"/>
      <c r="F98" s="52" t="s">
        <v>1250</v>
      </c>
      <c r="G98" s="48"/>
      <c r="H98" s="48"/>
      <c r="I98" s="48"/>
      <c r="J98" s="48"/>
      <c r="K98" s="49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9"/>
      <c r="Y98" s="48"/>
    </row>
    <row r="99" spans="1:30" s="65" customFormat="1" ht="15" hidden="1" customHeight="1" x14ac:dyDescent="0.25">
      <c r="A99" s="32">
        <v>412500</v>
      </c>
      <c r="B99" s="31" t="s">
        <v>113</v>
      </c>
      <c r="C99" s="31" t="s">
        <v>29</v>
      </c>
      <c r="D99" s="31" t="s">
        <v>1249</v>
      </c>
      <c r="E99" s="31"/>
      <c r="F99" s="33" t="s">
        <v>1248</v>
      </c>
      <c r="G99" s="6">
        <v>0</v>
      </c>
      <c r="H99" s="6">
        <v>39600</v>
      </c>
      <c r="I99" s="6">
        <v>39600</v>
      </c>
      <c r="J99" s="6">
        <v>39600</v>
      </c>
      <c r="K99" s="29">
        <v>39600</v>
      </c>
      <c r="L99" s="6"/>
      <c r="M99" s="6">
        <v>0</v>
      </c>
      <c r="N99" s="6">
        <v>0</v>
      </c>
      <c r="O99" s="6">
        <v>0</v>
      </c>
      <c r="P99" s="29"/>
      <c r="Q99" s="6">
        <f>O99-N99</f>
        <v>0</v>
      </c>
      <c r="R99" s="6">
        <f>N99-O99</f>
        <v>0</v>
      </c>
      <c r="S99" s="6"/>
      <c r="T99" s="6">
        <f>I99-O99</f>
        <v>39600</v>
      </c>
      <c r="U99" s="28">
        <f>O99/I99*100</f>
        <v>0</v>
      </c>
      <c r="V99" s="38"/>
      <c r="W99" s="38">
        <f>I99-O99</f>
        <v>39600</v>
      </c>
      <c r="X99" s="37">
        <f>O99/I99*100</f>
        <v>0</v>
      </c>
      <c r="Y99" s="6">
        <v>0</v>
      </c>
    </row>
    <row r="100" spans="1:30" s="65" customFormat="1" x14ac:dyDescent="0.25">
      <c r="A100" s="32">
        <v>415200</v>
      </c>
      <c r="B100" s="31" t="s">
        <v>752</v>
      </c>
      <c r="C100" s="31" t="s">
        <v>166</v>
      </c>
      <c r="D100" s="31" t="s">
        <v>1247</v>
      </c>
      <c r="E100" s="31" t="s">
        <v>1247</v>
      </c>
      <c r="F100" s="33" t="s">
        <v>1246</v>
      </c>
      <c r="G100" s="6">
        <v>49640</v>
      </c>
      <c r="H100" s="6">
        <v>100000</v>
      </c>
      <c r="I100" s="6">
        <v>100000</v>
      </c>
      <c r="J100" s="6">
        <v>100000</v>
      </c>
      <c r="K100" s="183">
        <v>100000</v>
      </c>
      <c r="L100" s="6"/>
      <c r="M100" s="6">
        <v>100000</v>
      </c>
      <c r="N100" s="6">
        <v>50000</v>
      </c>
      <c r="O100" s="6">
        <v>50000</v>
      </c>
      <c r="P100" s="29"/>
      <c r="Q100" s="6">
        <f>O100-N100</f>
        <v>0</v>
      </c>
      <c r="R100" s="6">
        <f>N100-O100</f>
        <v>0</v>
      </c>
      <c r="S100" s="6"/>
      <c r="T100" s="6">
        <f>I100-O100</f>
        <v>50000</v>
      </c>
      <c r="U100" s="28">
        <f>O100/I100*100</f>
        <v>50</v>
      </c>
      <c r="V100" s="38"/>
      <c r="W100" s="38">
        <f>I100-O100</f>
        <v>50000</v>
      </c>
      <c r="X100" s="37">
        <f>O100/I100*100</f>
        <v>50</v>
      </c>
      <c r="Y100" s="6">
        <v>50000</v>
      </c>
    </row>
    <row r="101" spans="1:30" s="65" customFormat="1" x14ac:dyDescent="0.25">
      <c r="A101" s="32">
        <v>415200</v>
      </c>
      <c r="B101" s="31" t="s">
        <v>752</v>
      </c>
      <c r="C101" s="31" t="s">
        <v>166</v>
      </c>
      <c r="D101" s="31" t="s">
        <v>1245</v>
      </c>
      <c r="E101" s="31" t="s">
        <v>1244</v>
      </c>
      <c r="F101" s="111" t="s">
        <v>1243</v>
      </c>
      <c r="G101" s="6"/>
      <c r="H101" s="6"/>
      <c r="I101" s="6"/>
      <c r="J101" s="6"/>
      <c r="K101" s="182"/>
      <c r="L101" s="6"/>
      <c r="M101" s="6"/>
      <c r="N101" s="6"/>
      <c r="O101" s="6">
        <v>0</v>
      </c>
      <c r="P101" s="29"/>
      <c r="Q101" s="6"/>
      <c r="R101" s="6"/>
      <c r="S101" s="6"/>
      <c r="T101" s="6"/>
      <c r="U101" s="28"/>
      <c r="V101" s="38"/>
      <c r="W101" s="38"/>
      <c r="X101" s="37"/>
      <c r="Y101" s="6">
        <v>40000</v>
      </c>
    </row>
    <row r="102" spans="1:30" s="7" customFormat="1" x14ac:dyDescent="0.25">
      <c r="A102" s="32">
        <v>416100</v>
      </c>
      <c r="B102" s="32">
        <v>1060</v>
      </c>
      <c r="C102" s="31" t="s">
        <v>166</v>
      </c>
      <c r="D102" s="32">
        <v>26</v>
      </c>
      <c r="E102" s="32">
        <v>27</v>
      </c>
      <c r="F102" s="33" t="s">
        <v>1242</v>
      </c>
      <c r="G102" s="38">
        <v>59900</v>
      </c>
      <c r="H102" s="38">
        <v>59400</v>
      </c>
      <c r="I102" s="38">
        <v>59400</v>
      </c>
      <c r="J102" s="38">
        <v>59400</v>
      </c>
      <c r="K102" s="37">
        <v>42800</v>
      </c>
      <c r="L102" s="38"/>
      <c r="M102" s="38">
        <v>59400</v>
      </c>
      <c r="N102" s="38">
        <v>59400</v>
      </c>
      <c r="O102" s="38">
        <v>59400</v>
      </c>
      <c r="P102" s="37"/>
      <c r="Q102" s="6">
        <f>O102-N102</f>
        <v>0</v>
      </c>
      <c r="R102" s="6">
        <f>N102-O102</f>
        <v>0</v>
      </c>
      <c r="S102" s="6">
        <f>O102-I102</f>
        <v>0</v>
      </c>
      <c r="T102" s="6">
        <f>I102-O102</f>
        <v>0</v>
      </c>
      <c r="U102" s="28">
        <f>O102/I102*100</f>
        <v>100</v>
      </c>
      <c r="V102" s="38">
        <f>O102-I102</f>
        <v>0</v>
      </c>
      <c r="W102" s="38">
        <f>I102-O102</f>
        <v>0</v>
      </c>
      <c r="X102" s="37">
        <f>O102/I102*100</f>
        <v>100</v>
      </c>
      <c r="Y102" s="38">
        <v>59400</v>
      </c>
    </row>
    <row r="103" spans="1:30" s="7" customFormat="1" x14ac:dyDescent="0.25">
      <c r="A103" s="32">
        <v>416100</v>
      </c>
      <c r="B103" s="32">
        <v>1060</v>
      </c>
      <c r="C103" s="31" t="s">
        <v>166</v>
      </c>
      <c r="D103" s="32">
        <v>27</v>
      </c>
      <c r="E103" s="32">
        <v>28</v>
      </c>
      <c r="F103" s="33" t="s">
        <v>1241</v>
      </c>
      <c r="G103" s="38">
        <v>139827.96</v>
      </c>
      <c r="H103" s="38">
        <v>140000</v>
      </c>
      <c r="I103" s="38">
        <v>160000</v>
      </c>
      <c r="J103" s="38">
        <v>160000</v>
      </c>
      <c r="K103" s="37">
        <v>145510.25</v>
      </c>
      <c r="L103" s="38"/>
      <c r="M103" s="38">
        <v>160000</v>
      </c>
      <c r="N103" s="38">
        <v>59400</v>
      </c>
      <c r="O103" s="38">
        <v>150000</v>
      </c>
      <c r="P103" s="37"/>
      <c r="Q103" s="6">
        <f>O103-N103</f>
        <v>90600</v>
      </c>
      <c r="R103" s="6"/>
      <c r="S103" s="6"/>
      <c r="T103" s="6">
        <f>I103-O103</f>
        <v>10000</v>
      </c>
      <c r="U103" s="28">
        <f>O103/I103*100</f>
        <v>93.75</v>
      </c>
      <c r="V103" s="38"/>
      <c r="W103" s="38">
        <f>I103-O103</f>
        <v>10000</v>
      </c>
      <c r="X103" s="37">
        <f>O103/I103*100</f>
        <v>93.75</v>
      </c>
      <c r="Y103" s="38">
        <v>200000</v>
      </c>
    </row>
    <row r="104" spans="1:30" s="65" customFormat="1" ht="30" x14ac:dyDescent="0.25">
      <c r="A104" s="58"/>
      <c r="B104" s="57"/>
      <c r="C104" s="57"/>
      <c r="D104" s="57"/>
      <c r="E104" s="57"/>
      <c r="F104" s="55" t="s">
        <v>1240</v>
      </c>
      <c r="G104" s="48">
        <f>SUM(G106:G112)</f>
        <v>7246632.21</v>
      </c>
      <c r="H104" s="48">
        <f>SUM(H106:H113)</f>
        <v>7856145</v>
      </c>
      <c r="I104" s="48">
        <f>SUM(I106:I113)</f>
        <v>7957345</v>
      </c>
      <c r="J104" s="48">
        <f>SUM(J106:J113)</f>
        <v>7957345</v>
      </c>
      <c r="K104" s="49">
        <f>SUM(K106:K113)</f>
        <v>5728650.080000001</v>
      </c>
      <c r="L104" s="48">
        <f>SUM(L106:L113)</f>
        <v>0</v>
      </c>
      <c r="M104" s="48">
        <f>SUM(M106:M113)</f>
        <v>9121600</v>
      </c>
      <c r="N104" s="48">
        <f>SUM(N106:N113)</f>
        <v>8500400</v>
      </c>
      <c r="O104" s="48">
        <f>SUM(O106:O113)</f>
        <v>8323226</v>
      </c>
      <c r="P104" s="48">
        <f>SUM(P106:P113)</f>
        <v>0</v>
      </c>
      <c r="Q104" s="48">
        <f>SUM(Q106:Q113)</f>
        <v>65200</v>
      </c>
      <c r="R104" s="48">
        <f>SUM(R106:R113)</f>
        <v>242374</v>
      </c>
      <c r="S104" s="48">
        <f>SUM(S106:S113)</f>
        <v>365881</v>
      </c>
      <c r="T104" s="48">
        <f>SUM(T106:T113)</f>
        <v>0</v>
      </c>
      <c r="U104" s="48">
        <f>SUM(U106:U113)</f>
        <v>872.3130695779538</v>
      </c>
      <c r="V104" s="48">
        <f>SUM(V106:V113)</f>
        <v>365881</v>
      </c>
      <c r="W104" s="48">
        <f>SUM(W106:W113)</f>
        <v>0</v>
      </c>
      <c r="X104" s="49">
        <f>O104/I104*100</f>
        <v>104.59802861381529</v>
      </c>
      <c r="Y104" s="48">
        <f>SUM(Y106:Y113)</f>
        <v>8100226</v>
      </c>
      <c r="AC104" s="178"/>
    </row>
    <row r="105" spans="1:30" s="65" customFormat="1" x14ac:dyDescent="0.25">
      <c r="A105" s="58"/>
      <c r="B105" s="57"/>
      <c r="C105" s="57"/>
      <c r="D105" s="57"/>
      <c r="E105" s="57"/>
      <c r="F105" s="52" t="s">
        <v>1239</v>
      </c>
      <c r="G105" s="48"/>
      <c r="H105" s="48"/>
      <c r="I105" s="48"/>
      <c r="J105" s="48"/>
      <c r="K105" s="49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9"/>
      <c r="Y105" s="48"/>
      <c r="Z105" s="178"/>
      <c r="AA105" s="178"/>
      <c r="AC105" s="178"/>
      <c r="AD105" s="178"/>
    </row>
    <row r="106" spans="1:30" s="7" customFormat="1" x14ac:dyDescent="0.25">
      <c r="A106" s="32">
        <v>411100</v>
      </c>
      <c r="B106" s="31" t="s">
        <v>1231</v>
      </c>
      <c r="C106" s="31" t="s">
        <v>166</v>
      </c>
      <c r="D106" s="31" t="s">
        <v>1238</v>
      </c>
      <c r="E106" s="31" t="s">
        <v>1237</v>
      </c>
      <c r="F106" s="33" t="s">
        <v>211</v>
      </c>
      <c r="G106" s="38">
        <v>5768315.29</v>
      </c>
      <c r="H106" s="38">
        <v>6237000</v>
      </c>
      <c r="I106" s="38">
        <v>6237000</v>
      </c>
      <c r="J106" s="38">
        <v>6237000</v>
      </c>
      <c r="K106" s="37">
        <v>4502315.12</v>
      </c>
      <c r="L106" s="38"/>
      <c r="M106" s="38">
        <v>7116000</v>
      </c>
      <c r="N106" s="118">
        <v>6560000</v>
      </c>
      <c r="O106" s="38">
        <v>6436326</v>
      </c>
      <c r="P106" s="37"/>
      <c r="Q106" s="6"/>
      <c r="R106" s="6">
        <f>N106-O106</f>
        <v>123674</v>
      </c>
      <c r="S106" s="6">
        <f>O106-I106</f>
        <v>199326</v>
      </c>
      <c r="T106" s="6"/>
      <c r="U106" s="28">
        <f>O106/I106*100</f>
        <v>103.1958633958634</v>
      </c>
      <c r="V106" s="38">
        <f>O106-I106</f>
        <v>199326</v>
      </c>
      <c r="W106" s="38"/>
      <c r="X106" s="37">
        <f>O106/I106*100</f>
        <v>103.1958633958634</v>
      </c>
      <c r="Y106" s="38">
        <v>6436326</v>
      </c>
      <c r="Z106" s="180"/>
      <c r="AC106" s="180"/>
      <c r="AD106" s="180"/>
    </row>
    <row r="107" spans="1:30" s="7" customFormat="1" ht="30" x14ac:dyDescent="0.25">
      <c r="A107" s="32">
        <v>411200</v>
      </c>
      <c r="B107" s="31" t="s">
        <v>1231</v>
      </c>
      <c r="C107" s="31" t="s">
        <v>166</v>
      </c>
      <c r="D107" s="31" t="s">
        <v>1237</v>
      </c>
      <c r="E107" s="31" t="s">
        <v>1235</v>
      </c>
      <c r="F107" s="33" t="s">
        <v>1236</v>
      </c>
      <c r="G107" s="38">
        <v>1031128.97</v>
      </c>
      <c r="H107" s="38">
        <v>1204137</v>
      </c>
      <c r="I107" s="38">
        <v>1204137</v>
      </c>
      <c r="J107" s="38">
        <v>1204137</v>
      </c>
      <c r="K107" s="37">
        <v>820894.4</v>
      </c>
      <c r="L107" s="38"/>
      <c r="M107" s="38">
        <v>1285000</v>
      </c>
      <c r="N107" s="38">
        <v>1219800</v>
      </c>
      <c r="O107" s="38">
        <v>1285000</v>
      </c>
      <c r="P107" s="37"/>
      <c r="Q107" s="6">
        <f>O107-N107</f>
        <v>65200</v>
      </c>
      <c r="R107" s="6"/>
      <c r="S107" s="6">
        <f>O107-I107</f>
        <v>80863</v>
      </c>
      <c r="T107" s="6"/>
      <c r="U107" s="28">
        <f>O107/I107*100</f>
        <v>106.71543188192041</v>
      </c>
      <c r="V107" s="38">
        <f>O107-I107</f>
        <v>80863</v>
      </c>
      <c r="W107" s="38"/>
      <c r="X107" s="37">
        <f>O107/I107*100</f>
        <v>106.71543188192041</v>
      </c>
      <c r="Y107" s="38">
        <v>1195000</v>
      </c>
      <c r="Z107" s="180"/>
      <c r="AC107" s="180"/>
      <c r="AD107" s="180"/>
    </row>
    <row r="108" spans="1:30" s="7" customFormat="1" ht="41.25" customHeight="1" x14ac:dyDescent="0.25">
      <c r="A108" s="32">
        <v>411300</v>
      </c>
      <c r="B108" s="31" t="s">
        <v>1231</v>
      </c>
      <c r="C108" s="31" t="s">
        <v>166</v>
      </c>
      <c r="D108" s="31" t="s">
        <v>1235</v>
      </c>
      <c r="E108" s="31" t="s">
        <v>1230</v>
      </c>
      <c r="F108" s="33" t="s">
        <v>1234</v>
      </c>
      <c r="G108" s="38">
        <v>120758.79</v>
      </c>
      <c r="H108" s="38">
        <v>121968</v>
      </c>
      <c r="I108" s="38">
        <v>121968</v>
      </c>
      <c r="J108" s="38">
        <v>121968</v>
      </c>
      <c r="K108" s="37">
        <v>82752.95</v>
      </c>
      <c r="L108" s="38"/>
      <c r="M108" s="38">
        <v>135900</v>
      </c>
      <c r="N108" s="118">
        <v>135900</v>
      </c>
      <c r="O108" s="38">
        <v>126900</v>
      </c>
      <c r="P108" s="37"/>
      <c r="Q108" s="6"/>
      <c r="R108" s="6">
        <f>N108-O108</f>
        <v>9000</v>
      </c>
      <c r="S108" s="6">
        <f>O108-I108</f>
        <v>4932</v>
      </c>
      <c r="T108" s="6"/>
      <c r="U108" s="28">
        <f>O108/I108*100</f>
        <v>104.04368358913814</v>
      </c>
      <c r="V108" s="38">
        <f>O108-I108</f>
        <v>4932</v>
      </c>
      <c r="W108" s="38"/>
      <c r="X108" s="37">
        <f>O108/I108*100</f>
        <v>104.04368358913814</v>
      </c>
      <c r="Y108" s="38">
        <v>126900</v>
      </c>
      <c r="Z108" s="180"/>
      <c r="AC108" s="180"/>
      <c r="AD108" s="180"/>
    </row>
    <row r="109" spans="1:30" s="7" customFormat="1" ht="30" x14ac:dyDescent="0.25">
      <c r="A109" s="32">
        <v>411300</v>
      </c>
      <c r="B109" s="31" t="s">
        <v>1231</v>
      </c>
      <c r="C109" s="31" t="s">
        <v>166</v>
      </c>
      <c r="D109" s="31" t="s">
        <v>1233</v>
      </c>
      <c r="E109" s="31" t="s">
        <v>1228</v>
      </c>
      <c r="F109" s="33" t="s">
        <v>1232</v>
      </c>
      <c r="G109" s="38"/>
      <c r="H109" s="38">
        <v>0</v>
      </c>
      <c r="I109" s="38">
        <v>20000</v>
      </c>
      <c r="J109" s="38">
        <v>20000</v>
      </c>
      <c r="K109" s="37"/>
      <c r="L109" s="38"/>
      <c r="M109" s="38">
        <v>20000</v>
      </c>
      <c r="N109" s="118">
        <v>20000</v>
      </c>
      <c r="O109" s="38">
        <v>20000</v>
      </c>
      <c r="P109" s="37"/>
      <c r="Q109" s="6">
        <f>O109-N109</f>
        <v>0</v>
      </c>
      <c r="R109" s="6">
        <f>N109-O109</f>
        <v>0</v>
      </c>
      <c r="S109" s="6">
        <f>O109-I109</f>
        <v>0</v>
      </c>
      <c r="T109" s="6">
        <f>I109-O109</f>
        <v>0</v>
      </c>
      <c r="U109" s="28">
        <f>O109/I109*100</f>
        <v>100</v>
      </c>
      <c r="V109" s="38">
        <f>O109-I109</f>
        <v>0</v>
      </c>
      <c r="W109" s="38">
        <f>I109-O109</f>
        <v>0</v>
      </c>
      <c r="X109" s="37">
        <f>O109/I109*100</f>
        <v>100</v>
      </c>
      <c r="Y109" s="38">
        <v>20000</v>
      </c>
      <c r="Z109" s="180"/>
      <c r="AC109" s="180"/>
      <c r="AD109" s="180"/>
    </row>
    <row r="110" spans="1:30" s="7" customFormat="1" ht="33" customHeight="1" x14ac:dyDescent="0.25">
      <c r="A110" s="32">
        <v>411400</v>
      </c>
      <c r="B110" s="31" t="s">
        <v>1231</v>
      </c>
      <c r="C110" s="31" t="s">
        <v>166</v>
      </c>
      <c r="D110" s="31" t="s">
        <v>1230</v>
      </c>
      <c r="E110" s="31" t="s">
        <v>1229</v>
      </c>
      <c r="F110" s="33" t="s">
        <v>13</v>
      </c>
      <c r="G110" s="38">
        <v>57652.51</v>
      </c>
      <c r="H110" s="38">
        <v>79200</v>
      </c>
      <c r="I110" s="38">
        <v>79200</v>
      </c>
      <c r="J110" s="38">
        <v>79200</v>
      </c>
      <c r="K110" s="37">
        <v>44575.25</v>
      </c>
      <c r="L110" s="38"/>
      <c r="M110" s="38">
        <v>94700</v>
      </c>
      <c r="N110" s="118">
        <v>94700</v>
      </c>
      <c r="O110" s="38">
        <v>85000</v>
      </c>
      <c r="P110" s="37"/>
      <c r="Q110" s="6"/>
      <c r="R110" s="6">
        <f>N110-O110</f>
        <v>9700</v>
      </c>
      <c r="S110" s="6">
        <f>O110-I110</f>
        <v>5800</v>
      </c>
      <c r="T110" s="6"/>
      <c r="U110" s="28">
        <f>O110/I110*100</f>
        <v>107.32323232323233</v>
      </c>
      <c r="V110" s="38">
        <f>O110-I110</f>
        <v>5800</v>
      </c>
      <c r="W110" s="38"/>
      <c r="X110" s="37">
        <f>O110/I110*100</f>
        <v>107.32323232323233</v>
      </c>
      <c r="Y110" s="38">
        <v>85000</v>
      </c>
      <c r="Z110" s="180"/>
      <c r="AC110" s="180"/>
      <c r="AD110" s="180"/>
    </row>
    <row r="111" spans="1:30" s="7" customFormat="1" x14ac:dyDescent="0.25">
      <c r="A111" s="32">
        <v>412900</v>
      </c>
      <c r="B111" s="31" t="s">
        <v>420</v>
      </c>
      <c r="C111" s="31" t="s">
        <v>166</v>
      </c>
      <c r="D111" s="31" t="s">
        <v>1228</v>
      </c>
      <c r="E111" s="120" t="s">
        <v>1227</v>
      </c>
      <c r="F111" s="142" t="s">
        <v>1226</v>
      </c>
      <c r="G111" s="38">
        <v>217762.91</v>
      </c>
      <c r="H111" s="38">
        <v>118800</v>
      </c>
      <c r="I111" s="38">
        <v>170000</v>
      </c>
      <c r="J111" s="38">
        <v>170000</v>
      </c>
      <c r="K111" s="37">
        <v>230659.7</v>
      </c>
      <c r="L111" s="38"/>
      <c r="M111" s="38">
        <v>330000</v>
      </c>
      <c r="N111" s="38">
        <v>330000</v>
      </c>
      <c r="O111" s="38">
        <v>230000</v>
      </c>
      <c r="P111" s="37"/>
      <c r="Q111" s="6"/>
      <c r="R111" s="6">
        <f>N111-O111</f>
        <v>100000</v>
      </c>
      <c r="S111" s="6">
        <f>O111-I111</f>
        <v>60000</v>
      </c>
      <c r="T111" s="6"/>
      <c r="U111" s="28">
        <f>O111/I111*100</f>
        <v>135.29411764705884</v>
      </c>
      <c r="V111" s="38">
        <f>O111-I111</f>
        <v>60000</v>
      </c>
      <c r="W111" s="38"/>
      <c r="X111" s="37">
        <f>O111/I111*100</f>
        <v>135.29411764705884</v>
      </c>
      <c r="Y111" s="38">
        <v>97000</v>
      </c>
      <c r="Z111" s="180"/>
      <c r="AC111" s="180"/>
      <c r="AD111" s="180"/>
    </row>
    <row r="112" spans="1:30" s="7" customFormat="1" ht="45" x14ac:dyDescent="0.25">
      <c r="A112" s="32">
        <v>638100</v>
      </c>
      <c r="B112" s="31" t="s">
        <v>85</v>
      </c>
      <c r="C112" s="31"/>
      <c r="D112" s="32">
        <v>33</v>
      </c>
      <c r="E112" s="32">
        <v>35</v>
      </c>
      <c r="F112" s="33" t="s">
        <v>1225</v>
      </c>
      <c r="G112" s="6">
        <v>51013.74</v>
      </c>
      <c r="H112" s="6">
        <v>95040</v>
      </c>
      <c r="I112" s="6">
        <v>95040</v>
      </c>
      <c r="J112" s="6">
        <v>95040</v>
      </c>
      <c r="K112" s="29">
        <v>47452.66</v>
      </c>
      <c r="L112" s="6"/>
      <c r="M112" s="6">
        <v>110000</v>
      </c>
      <c r="N112" s="56">
        <v>110000</v>
      </c>
      <c r="O112" s="6">
        <v>110000</v>
      </c>
      <c r="P112" s="29"/>
      <c r="Q112" s="6">
        <f>O112-N112</f>
        <v>0</v>
      </c>
      <c r="R112" s="6">
        <f>N112-O112</f>
        <v>0</v>
      </c>
      <c r="S112" s="6">
        <f>O112-I112</f>
        <v>14960</v>
      </c>
      <c r="T112" s="6"/>
      <c r="U112" s="28">
        <f>O112/I112*100</f>
        <v>115.74074074074075</v>
      </c>
      <c r="V112" s="38">
        <f>O112-I112</f>
        <v>14960</v>
      </c>
      <c r="W112" s="38"/>
      <c r="X112" s="37">
        <f>O112/I112*100</f>
        <v>115.74074074074075</v>
      </c>
      <c r="Y112" s="6">
        <v>110000</v>
      </c>
      <c r="Z112" s="180"/>
      <c r="AC112" s="180"/>
      <c r="AD112" s="180"/>
    </row>
    <row r="113" spans="1:30" s="7" customFormat="1" ht="30" x14ac:dyDescent="0.25">
      <c r="A113" s="32">
        <v>638100</v>
      </c>
      <c r="B113" s="31" t="s">
        <v>85</v>
      </c>
      <c r="C113" s="31"/>
      <c r="D113" s="32" t="s">
        <v>1224</v>
      </c>
      <c r="E113" s="32">
        <v>36</v>
      </c>
      <c r="F113" s="33" t="s">
        <v>1223</v>
      </c>
      <c r="G113" s="6"/>
      <c r="H113" s="6">
        <v>0</v>
      </c>
      <c r="I113" s="6">
        <v>30000</v>
      </c>
      <c r="J113" s="6">
        <v>30000</v>
      </c>
      <c r="K113" s="29"/>
      <c r="L113" s="6"/>
      <c r="M113" s="6">
        <v>30000</v>
      </c>
      <c r="N113" s="56">
        <v>30000</v>
      </c>
      <c r="O113" s="6">
        <v>30000</v>
      </c>
      <c r="P113" s="29"/>
      <c r="Q113" s="6">
        <f>O113-N113</f>
        <v>0</v>
      </c>
      <c r="R113" s="6">
        <f>N113-O113</f>
        <v>0</v>
      </c>
      <c r="S113" s="6">
        <f>O113-I113</f>
        <v>0</v>
      </c>
      <c r="T113" s="6">
        <f>I113-O113</f>
        <v>0</v>
      </c>
      <c r="U113" s="28">
        <f>O113/I113*100</f>
        <v>100</v>
      </c>
      <c r="V113" s="38">
        <f>O113-I113</f>
        <v>0</v>
      </c>
      <c r="W113" s="38">
        <f>I113-O113</f>
        <v>0</v>
      </c>
      <c r="X113" s="37">
        <f>O113/I113*100</f>
        <v>100</v>
      </c>
      <c r="Y113" s="6">
        <v>30000</v>
      </c>
      <c r="Z113" s="180"/>
      <c r="AC113" s="181"/>
      <c r="AD113" s="180"/>
    </row>
    <row r="114" spans="1:30" s="65" customFormat="1" ht="53.25" customHeight="1" x14ac:dyDescent="0.25">
      <c r="A114" s="64"/>
      <c r="B114" s="63"/>
      <c r="C114" s="63"/>
      <c r="D114" s="63"/>
      <c r="E114" s="63"/>
      <c r="F114" s="179" t="s">
        <v>1222</v>
      </c>
      <c r="G114" s="99" t="e">
        <f>SUM(G115+G182+G186)</f>
        <v>#REF!</v>
      </c>
      <c r="H114" s="99" t="e">
        <f>SUM(H115+H182+H186)</f>
        <v>#REF!</v>
      </c>
      <c r="I114" s="99" t="e">
        <f>SUM(I115+I182+I186)</f>
        <v>#REF!</v>
      </c>
      <c r="J114" s="99" t="e">
        <f>SUM(J115+J182+J186)</f>
        <v>#REF!</v>
      </c>
      <c r="K114" s="60" t="e">
        <f>SUM(K115+K182+K186)</f>
        <v>#REF!</v>
      </c>
      <c r="L114" s="99" t="e">
        <f>SUM(L115+L182+L186)</f>
        <v>#REF!</v>
      </c>
      <c r="M114" s="99" t="e">
        <f>SUM(M115+M182+M186)</f>
        <v>#REF!</v>
      </c>
      <c r="N114" s="99" t="e">
        <f>SUM(N115+N182+N186)</f>
        <v>#REF!</v>
      </c>
      <c r="O114" s="99">
        <f>SUM(O115+O182+O186)</f>
        <v>3017994</v>
      </c>
      <c r="P114" s="99" t="e">
        <f>SUM(P115+P182+P186)</f>
        <v>#REF!</v>
      </c>
      <c r="Q114" s="99" t="e">
        <f>SUM(Q115+Q182+Q186)</f>
        <v>#REF!</v>
      </c>
      <c r="R114" s="99" t="e">
        <f>SUM(R115+R182+R186)</f>
        <v>#REF!</v>
      </c>
      <c r="S114" s="99" t="e">
        <f>SUM(S115+S182+S186)</f>
        <v>#REF!</v>
      </c>
      <c r="T114" s="99" t="e">
        <f>SUM(T115+T182+T186)</f>
        <v>#REF!</v>
      </c>
      <c r="U114" s="99" t="e">
        <f>SUM(U115+U182+U186)</f>
        <v>#REF!</v>
      </c>
      <c r="V114" s="99" t="e">
        <f>SUM(V115+V182+V186)</f>
        <v>#REF!</v>
      </c>
      <c r="W114" s="99" t="e">
        <f>SUM(W115+W182+W186)</f>
        <v>#REF!</v>
      </c>
      <c r="X114" s="60" t="e">
        <f>O114/I114*100</f>
        <v>#REF!</v>
      </c>
      <c r="Y114" s="99">
        <f>SUM(Y115+Y182+Y186)</f>
        <v>2400994</v>
      </c>
      <c r="AD114" s="178"/>
    </row>
    <row r="115" spans="1:30" s="65" customFormat="1" ht="32.25" customHeight="1" x14ac:dyDescent="0.25">
      <c r="A115" s="58"/>
      <c r="B115" s="57"/>
      <c r="C115" s="57"/>
      <c r="D115" s="57"/>
      <c r="E115" s="57"/>
      <c r="F115" s="55" t="s">
        <v>1221</v>
      </c>
      <c r="G115" s="48" t="e">
        <f>SUM(#REF!)</f>
        <v>#REF!</v>
      </c>
      <c r="H115" s="48" t="e">
        <f>SUM(#REF!)</f>
        <v>#REF!</v>
      </c>
      <c r="I115" s="48" t="e">
        <f>I117+#REF!</f>
        <v>#REF!</v>
      </c>
      <c r="J115" s="48" t="e">
        <f>J117+#REF!</f>
        <v>#REF!</v>
      </c>
      <c r="K115" s="49" t="e">
        <f>K117+#REF!</f>
        <v>#REF!</v>
      </c>
      <c r="L115" s="48" t="e">
        <f>SUM(#REF!)</f>
        <v>#REF!</v>
      </c>
      <c r="M115" s="48" t="e">
        <f>M117+#REF!</f>
        <v>#REF!</v>
      </c>
      <c r="N115" s="48" t="e">
        <f>N117+#REF!</f>
        <v>#REF!</v>
      </c>
      <c r="O115" s="48">
        <f>O117+O131+O142+O155+O167</f>
        <v>2066873</v>
      </c>
      <c r="P115" s="48" t="e">
        <f>P117+#REF!</f>
        <v>#REF!</v>
      </c>
      <c r="Q115" s="48" t="e">
        <f>Q117+#REF!</f>
        <v>#REF!</v>
      </c>
      <c r="R115" s="48" t="e">
        <f>R117+#REF!</f>
        <v>#REF!</v>
      </c>
      <c r="S115" s="48" t="e">
        <f>S117+#REF!</f>
        <v>#REF!</v>
      </c>
      <c r="T115" s="48" t="e">
        <f>T117+#REF!</f>
        <v>#REF!</v>
      </c>
      <c r="U115" s="48" t="e">
        <f>U117+#REF!</f>
        <v>#REF!</v>
      </c>
      <c r="V115" s="48" t="e">
        <f>V117+#REF!</f>
        <v>#REF!</v>
      </c>
      <c r="W115" s="48" t="e">
        <f>W117+#REF!</f>
        <v>#REF!</v>
      </c>
      <c r="X115" s="49" t="e">
        <f>O115/I115*100</f>
        <v>#REF!</v>
      </c>
      <c r="Y115" s="48">
        <f>Y117+Y131+Y142+Y155+Y167</f>
        <v>1449873</v>
      </c>
    </row>
    <row r="116" spans="1:30" s="65" customFormat="1" ht="21.75" customHeight="1" x14ac:dyDescent="0.25">
      <c r="A116" s="58"/>
      <c r="B116" s="57"/>
      <c r="C116" s="57"/>
      <c r="D116" s="57"/>
      <c r="E116" s="57"/>
      <c r="F116" s="52" t="s">
        <v>1182</v>
      </c>
      <c r="G116" s="48"/>
      <c r="H116" s="48"/>
      <c r="I116" s="48"/>
      <c r="J116" s="48"/>
      <c r="K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9"/>
      <c r="Y116" s="48"/>
    </row>
    <row r="117" spans="1:30" s="65" customFormat="1" ht="30" x14ac:dyDescent="0.25">
      <c r="A117" s="58"/>
      <c r="B117" s="57"/>
      <c r="C117" s="57"/>
      <c r="D117" s="57"/>
      <c r="E117" s="57"/>
      <c r="F117" s="55" t="s">
        <v>1220</v>
      </c>
      <c r="G117" s="100"/>
      <c r="H117" s="100"/>
      <c r="I117" s="144">
        <f>SUM(I121:I130)</f>
        <v>389154</v>
      </c>
      <c r="J117" s="144">
        <f>SUM(J121:J130)</f>
        <v>389154</v>
      </c>
      <c r="K117" s="145">
        <f>SUM(K121:K130)</f>
        <v>240265.35</v>
      </c>
      <c r="L117" s="144"/>
      <c r="M117" s="144">
        <f>SUM(M121:M130)</f>
        <v>1738850</v>
      </c>
      <c r="N117" s="144">
        <f>SUM(N121:N130)</f>
        <v>735350</v>
      </c>
      <c r="O117" s="144">
        <f>SUM(O121:O130)</f>
        <v>735350</v>
      </c>
      <c r="P117" s="172">
        <f>SUM(P121:P130)</f>
        <v>0</v>
      </c>
      <c r="Q117" s="172">
        <f>SUM(Q121:Q130)</f>
        <v>0</v>
      </c>
      <c r="R117" s="172">
        <f>SUM(R121:R130)</f>
        <v>0</v>
      </c>
      <c r="S117" s="172">
        <f>SUM(S121:S130)</f>
        <v>348006</v>
      </c>
      <c r="T117" s="172">
        <f>SUM(T121:T130)</f>
        <v>1810</v>
      </c>
      <c r="U117" s="172">
        <f>SUM(U121:U130)</f>
        <v>1887.2330234541755</v>
      </c>
      <c r="V117" s="174">
        <f>SUM(V121:V130)</f>
        <v>348006</v>
      </c>
      <c r="W117" s="174">
        <f>SUM(W121:W130)</f>
        <v>1810</v>
      </c>
      <c r="X117" s="173">
        <f>O117/I117*100</f>
        <v>188.96118246246988</v>
      </c>
      <c r="Y117" s="144">
        <f>SUM(Y121:Y130)</f>
        <v>395350</v>
      </c>
    </row>
    <row r="118" spans="1:30" s="65" customFormat="1" x14ac:dyDescent="0.25">
      <c r="A118" s="58"/>
      <c r="B118" s="57"/>
      <c r="C118" s="57"/>
      <c r="D118" s="57"/>
      <c r="E118" s="57"/>
      <c r="F118" s="177" t="s">
        <v>1219</v>
      </c>
      <c r="G118" s="100"/>
      <c r="H118" s="100"/>
      <c r="I118" s="144"/>
      <c r="J118" s="144"/>
      <c r="K118" s="145"/>
      <c r="L118" s="144"/>
      <c r="M118" s="144"/>
      <c r="N118" s="144"/>
      <c r="O118" s="144"/>
      <c r="P118" s="172"/>
      <c r="Q118" s="172"/>
      <c r="R118" s="172"/>
      <c r="S118" s="172"/>
      <c r="T118" s="172"/>
      <c r="U118" s="172"/>
      <c r="V118" s="174"/>
      <c r="W118" s="174"/>
      <c r="X118" s="173"/>
      <c r="Y118" s="144"/>
    </row>
    <row r="119" spans="1:30" s="65" customFormat="1" ht="30" x14ac:dyDescent="0.25">
      <c r="A119" s="58"/>
      <c r="B119" s="57"/>
      <c r="C119" s="57"/>
      <c r="D119" s="57"/>
      <c r="E119" s="57"/>
      <c r="F119" s="177" t="s">
        <v>1218</v>
      </c>
      <c r="G119" s="100"/>
      <c r="H119" s="100"/>
      <c r="I119" s="144"/>
      <c r="J119" s="144"/>
      <c r="K119" s="145"/>
      <c r="L119" s="144"/>
      <c r="M119" s="144"/>
      <c r="N119" s="144"/>
      <c r="O119" s="144"/>
      <c r="P119" s="172"/>
      <c r="Q119" s="172"/>
      <c r="R119" s="172"/>
      <c r="S119" s="172"/>
      <c r="T119" s="172"/>
      <c r="U119" s="172"/>
      <c r="V119" s="174"/>
      <c r="W119" s="174"/>
      <c r="X119" s="173"/>
      <c r="Y119" s="144"/>
    </row>
    <row r="120" spans="1:30" s="65" customFormat="1" ht="30" x14ac:dyDescent="0.25">
      <c r="A120" s="58"/>
      <c r="B120" s="57"/>
      <c r="C120" s="57"/>
      <c r="D120" s="57"/>
      <c r="E120" s="57"/>
      <c r="F120" s="176" t="s">
        <v>1217</v>
      </c>
      <c r="G120" s="100"/>
      <c r="H120" s="100"/>
      <c r="I120" s="144"/>
      <c r="J120" s="144"/>
      <c r="K120" s="145"/>
      <c r="L120" s="144"/>
      <c r="M120" s="144"/>
      <c r="N120" s="144"/>
      <c r="O120" s="144"/>
      <c r="P120" s="172"/>
      <c r="Q120" s="172"/>
      <c r="R120" s="172"/>
      <c r="S120" s="172"/>
      <c r="T120" s="172"/>
      <c r="U120" s="172"/>
      <c r="V120" s="174"/>
      <c r="W120" s="174"/>
      <c r="X120" s="173"/>
      <c r="Y120" s="144"/>
    </row>
    <row r="121" spans="1:30" s="65" customFormat="1" ht="30" x14ac:dyDescent="0.25">
      <c r="A121" s="32">
        <v>411200</v>
      </c>
      <c r="B121" s="31" t="s">
        <v>420</v>
      </c>
      <c r="C121" s="31" t="s">
        <v>166</v>
      </c>
      <c r="D121" s="32">
        <v>34</v>
      </c>
      <c r="E121" s="32">
        <v>37</v>
      </c>
      <c r="F121" s="33" t="s">
        <v>36</v>
      </c>
      <c r="G121" s="38"/>
      <c r="H121" s="38"/>
      <c r="I121" s="38">
        <v>2970</v>
      </c>
      <c r="J121" s="38">
        <v>2970</v>
      </c>
      <c r="K121" s="37">
        <v>180</v>
      </c>
      <c r="L121" s="38"/>
      <c r="M121" s="38">
        <v>4000</v>
      </c>
      <c r="N121" s="38">
        <v>4000</v>
      </c>
      <c r="O121" s="38">
        <v>4000</v>
      </c>
      <c r="P121" s="37"/>
      <c r="Q121" s="6">
        <f>O121-N121</f>
        <v>0</v>
      </c>
      <c r="R121" s="6">
        <f>N121-O121</f>
        <v>0</v>
      </c>
      <c r="S121" s="6">
        <f>O121-I121</f>
        <v>1030</v>
      </c>
      <c r="T121" s="6"/>
      <c r="U121" s="28">
        <f>O121/I121*100</f>
        <v>134.6801346801347</v>
      </c>
      <c r="V121" s="38">
        <f>O121-I121</f>
        <v>1030</v>
      </c>
      <c r="W121" s="38"/>
      <c r="X121" s="37">
        <f>O121/I121*100</f>
        <v>134.6801346801347</v>
      </c>
      <c r="Y121" s="38">
        <v>4000</v>
      </c>
    </row>
    <row r="122" spans="1:30" s="65" customFormat="1" x14ac:dyDescent="0.25">
      <c r="A122" s="32">
        <v>412300</v>
      </c>
      <c r="B122" s="31" t="s">
        <v>420</v>
      </c>
      <c r="C122" s="31" t="s">
        <v>166</v>
      </c>
      <c r="D122" s="31" t="s">
        <v>1180</v>
      </c>
      <c r="E122" s="31" t="s">
        <v>1177</v>
      </c>
      <c r="F122" s="33" t="s">
        <v>1179</v>
      </c>
      <c r="G122" s="38"/>
      <c r="H122" s="38"/>
      <c r="I122" s="38">
        <v>9782</v>
      </c>
      <c r="J122" s="38">
        <v>9782</v>
      </c>
      <c r="K122" s="37">
        <v>2126.0500000000002</v>
      </c>
      <c r="L122" s="38"/>
      <c r="M122" s="38">
        <v>11950</v>
      </c>
      <c r="N122" s="38">
        <v>11950</v>
      </c>
      <c r="O122" s="38">
        <v>11950</v>
      </c>
      <c r="P122" s="37"/>
      <c r="Q122" s="6">
        <f>O122-N122</f>
        <v>0</v>
      </c>
      <c r="R122" s="6">
        <f>N122-O122</f>
        <v>0</v>
      </c>
      <c r="S122" s="6">
        <f>O122-I122</f>
        <v>2168</v>
      </c>
      <c r="T122" s="6"/>
      <c r="U122" s="28">
        <f>O122/I122*100</f>
        <v>122.16315681864648</v>
      </c>
      <c r="V122" s="38">
        <f>O122-I122</f>
        <v>2168</v>
      </c>
      <c r="W122" s="38"/>
      <c r="X122" s="37">
        <f>O122/I122*100</f>
        <v>122.16315681864648</v>
      </c>
      <c r="Y122" s="38">
        <v>11950</v>
      </c>
    </row>
    <row r="123" spans="1:30" s="65" customFormat="1" x14ac:dyDescent="0.25">
      <c r="A123" s="32">
        <v>412500</v>
      </c>
      <c r="B123" s="31" t="s">
        <v>420</v>
      </c>
      <c r="C123" s="31" t="s">
        <v>166</v>
      </c>
      <c r="D123" s="31" t="s">
        <v>1178</v>
      </c>
      <c r="E123" s="31" t="s">
        <v>1176</v>
      </c>
      <c r="F123" s="33" t="s">
        <v>65</v>
      </c>
      <c r="G123" s="38"/>
      <c r="H123" s="38"/>
      <c r="I123" s="38">
        <v>1110</v>
      </c>
      <c r="J123" s="38">
        <v>1110</v>
      </c>
      <c r="K123" s="37">
        <v>26.76</v>
      </c>
      <c r="L123" s="38"/>
      <c r="M123" s="38">
        <v>1300</v>
      </c>
      <c r="N123" s="38">
        <v>1300</v>
      </c>
      <c r="O123" s="38">
        <v>1300</v>
      </c>
      <c r="P123" s="37"/>
      <c r="Q123" s="6">
        <f>O123-N123</f>
        <v>0</v>
      </c>
      <c r="R123" s="6">
        <f>N123-O123</f>
        <v>0</v>
      </c>
      <c r="S123" s="6">
        <f>O123-I123</f>
        <v>190</v>
      </c>
      <c r="T123" s="6"/>
      <c r="U123" s="28">
        <f>O123/I123*100</f>
        <v>117.11711711711712</v>
      </c>
      <c r="V123" s="38">
        <f>O123-I123</f>
        <v>190</v>
      </c>
      <c r="W123" s="38"/>
      <c r="X123" s="37">
        <f>O123/I123*100</f>
        <v>117.11711711711712</v>
      </c>
      <c r="Y123" s="38">
        <v>1300</v>
      </c>
    </row>
    <row r="124" spans="1:30" s="65" customFormat="1" x14ac:dyDescent="0.25">
      <c r="A124" s="32">
        <v>412600</v>
      </c>
      <c r="B124" s="31" t="s">
        <v>420</v>
      </c>
      <c r="C124" s="31" t="s">
        <v>166</v>
      </c>
      <c r="D124" s="31" t="s">
        <v>1177</v>
      </c>
      <c r="E124" s="31" t="s">
        <v>1175</v>
      </c>
      <c r="F124" s="33" t="s">
        <v>46</v>
      </c>
      <c r="G124" s="38"/>
      <c r="H124" s="38"/>
      <c r="I124" s="38">
        <v>990</v>
      </c>
      <c r="J124" s="38">
        <v>990</v>
      </c>
      <c r="K124" s="37">
        <v>90</v>
      </c>
      <c r="L124" s="38"/>
      <c r="M124" s="38">
        <v>5200</v>
      </c>
      <c r="N124" s="38">
        <v>5200</v>
      </c>
      <c r="O124" s="38">
        <v>5200</v>
      </c>
      <c r="P124" s="37"/>
      <c r="Q124" s="6">
        <f>O124-N124</f>
        <v>0</v>
      </c>
      <c r="R124" s="6">
        <f>N124-O124</f>
        <v>0</v>
      </c>
      <c r="S124" s="6">
        <f>O124-I124</f>
        <v>4210</v>
      </c>
      <c r="T124" s="6"/>
      <c r="U124" s="28">
        <f>O124/I124*100</f>
        <v>525.25252525252529</v>
      </c>
      <c r="V124" s="38">
        <f>O124-I124</f>
        <v>4210</v>
      </c>
      <c r="W124" s="38"/>
      <c r="X124" s="37">
        <f>O124/I124*100</f>
        <v>525.25252525252529</v>
      </c>
      <c r="Y124" s="38">
        <v>5200</v>
      </c>
    </row>
    <row r="125" spans="1:30" s="65" customFormat="1" ht="75" x14ac:dyDescent="0.25">
      <c r="A125" s="32">
        <v>412700</v>
      </c>
      <c r="B125" s="31" t="s">
        <v>420</v>
      </c>
      <c r="C125" s="31" t="s">
        <v>166</v>
      </c>
      <c r="D125" s="31" t="s">
        <v>1176</v>
      </c>
      <c r="E125" s="31" t="s">
        <v>1174</v>
      </c>
      <c r="F125" s="33" t="s">
        <v>1216</v>
      </c>
      <c r="G125" s="38"/>
      <c r="H125" s="38"/>
      <c r="I125" s="38">
        <v>47834</v>
      </c>
      <c r="J125" s="38">
        <v>47834</v>
      </c>
      <c r="K125" s="37">
        <v>18927.490000000002</v>
      </c>
      <c r="L125" s="38"/>
      <c r="M125" s="38">
        <v>65100</v>
      </c>
      <c r="N125" s="38">
        <v>65100</v>
      </c>
      <c r="O125" s="38">
        <v>65100</v>
      </c>
      <c r="P125" s="37"/>
      <c r="Q125" s="6">
        <f>O125-N125</f>
        <v>0</v>
      </c>
      <c r="R125" s="6">
        <f>N125-O125</f>
        <v>0</v>
      </c>
      <c r="S125" s="6">
        <f>O125-I125</f>
        <v>17266</v>
      </c>
      <c r="T125" s="6"/>
      <c r="U125" s="28">
        <f>O125/I125*100</f>
        <v>136.09566417192792</v>
      </c>
      <c r="V125" s="38">
        <f>O125-I125</f>
        <v>17266</v>
      </c>
      <c r="W125" s="38"/>
      <c r="X125" s="37">
        <f>O125/I125*100</f>
        <v>136.09566417192792</v>
      </c>
      <c r="Y125" s="38">
        <v>45100</v>
      </c>
    </row>
    <row r="126" spans="1:30" s="65" customFormat="1" x14ac:dyDescent="0.25">
      <c r="A126" s="32">
        <v>412900</v>
      </c>
      <c r="B126" s="31" t="s">
        <v>420</v>
      </c>
      <c r="C126" s="31" t="s">
        <v>166</v>
      </c>
      <c r="D126" s="31" t="s">
        <v>1175</v>
      </c>
      <c r="E126" s="31" t="s">
        <v>1172</v>
      </c>
      <c r="F126" s="33" t="s">
        <v>40</v>
      </c>
      <c r="G126" s="38"/>
      <c r="H126" s="38"/>
      <c r="I126" s="38">
        <v>8910</v>
      </c>
      <c r="J126" s="38">
        <v>8910</v>
      </c>
      <c r="K126" s="37">
        <v>9300.06</v>
      </c>
      <c r="L126" s="38"/>
      <c r="M126" s="38">
        <v>7100</v>
      </c>
      <c r="N126" s="38">
        <v>7100</v>
      </c>
      <c r="O126" s="38">
        <v>7100</v>
      </c>
      <c r="P126" s="37"/>
      <c r="Q126" s="6">
        <f>O126-N126</f>
        <v>0</v>
      </c>
      <c r="R126" s="6">
        <f>N126-O126</f>
        <v>0</v>
      </c>
      <c r="S126" s="6"/>
      <c r="T126" s="6">
        <f>I126-O126</f>
        <v>1810</v>
      </c>
      <c r="U126" s="28">
        <f>O126/I126*100</f>
        <v>79.68574635241302</v>
      </c>
      <c r="V126" s="38"/>
      <c r="W126" s="38">
        <f>I126-O126</f>
        <v>1810</v>
      </c>
      <c r="X126" s="37">
        <f>O126/I126*100</f>
        <v>79.68574635241302</v>
      </c>
      <c r="Y126" s="38">
        <v>7100</v>
      </c>
    </row>
    <row r="127" spans="1:30" s="65" customFormat="1" ht="30" x14ac:dyDescent="0.25">
      <c r="A127" s="32">
        <v>511100</v>
      </c>
      <c r="B127" s="31" t="s">
        <v>410</v>
      </c>
      <c r="C127" s="31" t="s">
        <v>166</v>
      </c>
      <c r="D127" s="31" t="s">
        <v>1215</v>
      </c>
      <c r="E127" s="31" t="s">
        <v>1215</v>
      </c>
      <c r="F127" s="33" t="s">
        <v>1214</v>
      </c>
      <c r="G127" s="38"/>
      <c r="H127" s="38"/>
      <c r="I127" s="38">
        <v>301000</v>
      </c>
      <c r="J127" s="38">
        <v>301000</v>
      </c>
      <c r="K127" s="37">
        <v>207297.66</v>
      </c>
      <c r="L127" s="38"/>
      <c r="M127" s="38">
        <v>1623500</v>
      </c>
      <c r="N127" s="38">
        <v>620000</v>
      </c>
      <c r="O127" s="38">
        <v>620000</v>
      </c>
      <c r="P127" s="37"/>
      <c r="Q127" s="6">
        <f>O127-N127</f>
        <v>0</v>
      </c>
      <c r="R127" s="6">
        <f>N127-O127</f>
        <v>0</v>
      </c>
      <c r="S127" s="6">
        <f>O127-I127</f>
        <v>319000</v>
      </c>
      <c r="T127" s="6"/>
      <c r="U127" s="28">
        <f>O127/I127*100</f>
        <v>205.98006644518273</v>
      </c>
      <c r="V127" s="38">
        <f>O127-I127</f>
        <v>319000</v>
      </c>
      <c r="W127" s="38"/>
      <c r="X127" s="37">
        <f>O127/I127*100</f>
        <v>205.98006644518273</v>
      </c>
      <c r="Y127" s="38">
        <v>300000</v>
      </c>
    </row>
    <row r="128" spans="1:30" s="65" customFormat="1" ht="30" x14ac:dyDescent="0.25">
      <c r="A128" s="32">
        <v>511300</v>
      </c>
      <c r="B128" s="31" t="s">
        <v>420</v>
      </c>
      <c r="C128" s="31" t="s">
        <v>166</v>
      </c>
      <c r="D128" s="31" t="s">
        <v>1170</v>
      </c>
      <c r="E128" s="31" t="s">
        <v>1170</v>
      </c>
      <c r="F128" s="33" t="s">
        <v>1213</v>
      </c>
      <c r="G128" s="38"/>
      <c r="H128" s="38"/>
      <c r="I128" s="38">
        <v>1510</v>
      </c>
      <c r="J128" s="38">
        <v>1510</v>
      </c>
      <c r="K128" s="37">
        <v>2317.33</v>
      </c>
      <c r="L128" s="38"/>
      <c r="M128" s="38">
        <v>5500</v>
      </c>
      <c r="N128" s="38">
        <v>5500</v>
      </c>
      <c r="O128" s="38">
        <v>5500</v>
      </c>
      <c r="P128" s="37"/>
      <c r="Q128" s="6">
        <f>O128-N128</f>
        <v>0</v>
      </c>
      <c r="R128" s="6">
        <f>N128-O128</f>
        <v>0</v>
      </c>
      <c r="S128" s="6">
        <f>O128-I128</f>
        <v>3990</v>
      </c>
      <c r="T128" s="6"/>
      <c r="U128" s="28">
        <f>O128/I128*100</f>
        <v>364.23841059602648</v>
      </c>
      <c r="V128" s="38">
        <f>O128-I128</f>
        <v>3990</v>
      </c>
      <c r="W128" s="38"/>
      <c r="X128" s="37">
        <f>O128/I128*100</f>
        <v>364.23841059602648</v>
      </c>
      <c r="Y128" s="38">
        <v>5500</v>
      </c>
    </row>
    <row r="129" spans="1:25" s="65" customFormat="1" ht="30" x14ac:dyDescent="0.25">
      <c r="A129" s="32">
        <v>516100</v>
      </c>
      <c r="B129" s="31" t="s">
        <v>420</v>
      </c>
      <c r="C129" s="31" t="s">
        <v>166</v>
      </c>
      <c r="D129" s="31" t="s">
        <v>1167</v>
      </c>
      <c r="E129" s="31" t="s">
        <v>1196</v>
      </c>
      <c r="F129" s="33" t="s">
        <v>1166</v>
      </c>
      <c r="G129" s="38"/>
      <c r="H129" s="38"/>
      <c r="I129" s="38">
        <v>198</v>
      </c>
      <c r="J129" s="38">
        <v>198</v>
      </c>
      <c r="K129" s="37">
        <v>0</v>
      </c>
      <c r="L129" s="38"/>
      <c r="M129" s="38">
        <v>200</v>
      </c>
      <c r="N129" s="38">
        <v>200</v>
      </c>
      <c r="O129" s="38">
        <v>200</v>
      </c>
      <c r="P129" s="37"/>
      <c r="Q129" s="6">
        <f>O129-N129</f>
        <v>0</v>
      </c>
      <c r="R129" s="6">
        <f>N129-O129</f>
        <v>0</v>
      </c>
      <c r="S129" s="6">
        <f>O129-I129</f>
        <v>2</v>
      </c>
      <c r="T129" s="6"/>
      <c r="U129" s="28">
        <f>O129/I129*100</f>
        <v>101.01010101010101</v>
      </c>
      <c r="V129" s="38">
        <f>O129-I129</f>
        <v>2</v>
      </c>
      <c r="W129" s="38"/>
      <c r="X129" s="37">
        <f>O129/I129*100</f>
        <v>101.01010101010101</v>
      </c>
      <c r="Y129" s="38">
        <v>200</v>
      </c>
    </row>
    <row r="130" spans="1:25" s="65" customFormat="1" x14ac:dyDescent="0.25">
      <c r="A130" s="32">
        <v>631200</v>
      </c>
      <c r="B130" s="31" t="s">
        <v>85</v>
      </c>
      <c r="C130" s="31"/>
      <c r="D130" s="31" t="s">
        <v>1212</v>
      </c>
      <c r="E130" s="31" t="s">
        <v>1167</v>
      </c>
      <c r="F130" s="33" t="s">
        <v>1211</v>
      </c>
      <c r="G130" s="38"/>
      <c r="H130" s="38"/>
      <c r="I130" s="38">
        <v>14850</v>
      </c>
      <c r="J130" s="38">
        <v>14850</v>
      </c>
      <c r="K130" s="37">
        <v>0</v>
      </c>
      <c r="L130" s="38"/>
      <c r="M130" s="38">
        <v>15000</v>
      </c>
      <c r="N130" s="38">
        <v>15000</v>
      </c>
      <c r="O130" s="38">
        <v>15000</v>
      </c>
      <c r="P130" s="37"/>
      <c r="Q130" s="6">
        <f>O130-N130</f>
        <v>0</v>
      </c>
      <c r="R130" s="6">
        <f>N130-O130</f>
        <v>0</v>
      </c>
      <c r="S130" s="6">
        <f>O130-I130</f>
        <v>150</v>
      </c>
      <c r="T130" s="6"/>
      <c r="U130" s="28">
        <f>O130/I130*100</f>
        <v>101.01010101010101</v>
      </c>
      <c r="V130" s="38">
        <f>O130-I130</f>
        <v>150</v>
      </c>
      <c r="W130" s="38"/>
      <c r="X130" s="37">
        <f>O130/I130*100</f>
        <v>101.01010101010101</v>
      </c>
      <c r="Y130" s="38">
        <v>15000</v>
      </c>
    </row>
    <row r="131" spans="1:25" s="65" customFormat="1" ht="30" x14ac:dyDescent="0.25">
      <c r="A131" s="54"/>
      <c r="B131" s="53"/>
      <c r="C131" s="53"/>
      <c r="D131" s="53"/>
      <c r="E131" s="53"/>
      <c r="F131" s="55" t="s">
        <v>1210</v>
      </c>
      <c r="G131" s="100"/>
      <c r="H131" s="100"/>
      <c r="I131" s="144">
        <f>SUM(I134:I141)</f>
        <v>47243</v>
      </c>
      <c r="J131" s="144">
        <f>SUM(J134:J141)</f>
        <v>47243</v>
      </c>
      <c r="K131" s="145">
        <f>SUM(K134:K141)</f>
        <v>28579.43</v>
      </c>
      <c r="L131" s="144"/>
      <c r="M131" s="144">
        <f>SUM(M134:M141)</f>
        <v>73540</v>
      </c>
      <c r="N131" s="144">
        <f>SUM(N134:N141)</f>
        <v>73540</v>
      </c>
      <c r="O131" s="144">
        <f>SUM(O134:O141)</f>
        <v>73540</v>
      </c>
      <c r="P131" s="174">
        <f>SUM(P134:P141)</f>
        <v>0</v>
      </c>
      <c r="Q131" s="174">
        <f>SUM(Q134:Q141)</f>
        <v>0</v>
      </c>
      <c r="R131" s="174">
        <f>SUM(R134:R141)</f>
        <v>0</v>
      </c>
      <c r="S131" s="174">
        <f>SUM(S134:S141)</f>
        <v>26297</v>
      </c>
      <c r="T131" s="174">
        <f>SUM(T134:T141)</f>
        <v>0</v>
      </c>
      <c r="U131" s="174">
        <f>SUM(U134:U141)</f>
        <v>1193.0496759723019</v>
      </c>
      <c r="V131" s="174">
        <f>SUM(V134:V141)</f>
        <v>26297</v>
      </c>
      <c r="W131" s="174">
        <f>SUM(W134:W141)</f>
        <v>0</v>
      </c>
      <c r="X131" s="173">
        <f>O131/I131*100</f>
        <v>155.6632728658214</v>
      </c>
      <c r="Y131" s="144">
        <f>SUM(Y134:Y141)</f>
        <v>73540</v>
      </c>
    </row>
    <row r="132" spans="1:25" s="65" customFormat="1" x14ac:dyDescent="0.25">
      <c r="A132" s="54"/>
      <c r="B132" s="53"/>
      <c r="C132" s="53"/>
      <c r="D132" s="53"/>
      <c r="E132" s="53"/>
      <c r="F132" s="52" t="s">
        <v>1182</v>
      </c>
      <c r="G132" s="100"/>
      <c r="H132" s="100"/>
      <c r="I132" s="100"/>
      <c r="J132" s="100"/>
      <c r="K132" s="117"/>
      <c r="L132" s="100"/>
      <c r="M132" s="100"/>
      <c r="N132" s="100"/>
      <c r="O132" s="100"/>
      <c r="P132" s="172"/>
      <c r="Q132" s="172"/>
      <c r="R132" s="172"/>
      <c r="S132" s="172"/>
      <c r="T132" s="172"/>
      <c r="U132" s="172"/>
      <c r="V132" s="172"/>
      <c r="W132" s="172"/>
      <c r="X132" s="171"/>
      <c r="Y132" s="100"/>
    </row>
    <row r="133" spans="1:25" s="65" customFormat="1" x14ac:dyDescent="0.25">
      <c r="A133" s="54"/>
      <c r="B133" s="53"/>
      <c r="C133" s="53"/>
      <c r="D133" s="53"/>
      <c r="E133" s="53"/>
      <c r="F133" s="52" t="s">
        <v>1209</v>
      </c>
      <c r="G133" s="100"/>
      <c r="H133" s="100"/>
      <c r="I133" s="100"/>
      <c r="J133" s="100"/>
      <c r="K133" s="117"/>
      <c r="L133" s="100"/>
      <c r="M133" s="100"/>
      <c r="N133" s="100"/>
      <c r="O133" s="100"/>
      <c r="P133" s="172"/>
      <c r="Q133" s="172"/>
      <c r="R133" s="172"/>
      <c r="S133" s="172"/>
      <c r="T133" s="172"/>
      <c r="U133" s="175"/>
      <c r="V133" s="172"/>
      <c r="W133" s="172"/>
      <c r="X133" s="171"/>
      <c r="Y133" s="100"/>
    </row>
    <row r="134" spans="1:25" s="65" customFormat="1" ht="30" x14ac:dyDescent="0.25">
      <c r="A134" s="32">
        <v>411200</v>
      </c>
      <c r="B134" s="31" t="s">
        <v>420</v>
      </c>
      <c r="C134" s="31" t="s">
        <v>166</v>
      </c>
      <c r="D134" s="32">
        <v>34</v>
      </c>
      <c r="E134" s="32">
        <v>47</v>
      </c>
      <c r="F134" s="33" t="s">
        <v>36</v>
      </c>
      <c r="G134" s="38"/>
      <c r="H134" s="38"/>
      <c r="I134" s="38">
        <v>1980</v>
      </c>
      <c r="J134" s="38">
        <v>1980</v>
      </c>
      <c r="K134" s="37">
        <v>1615.55</v>
      </c>
      <c r="L134" s="38"/>
      <c r="M134" s="38">
        <v>2000</v>
      </c>
      <c r="N134" s="38">
        <v>2000</v>
      </c>
      <c r="O134" s="38">
        <v>2000</v>
      </c>
      <c r="P134" s="37"/>
      <c r="Q134" s="6">
        <f>O134-N134</f>
        <v>0</v>
      </c>
      <c r="R134" s="6">
        <f>N134-O134</f>
        <v>0</v>
      </c>
      <c r="S134" s="6">
        <f>O134-I134</f>
        <v>20</v>
      </c>
      <c r="T134" s="6"/>
      <c r="U134" s="28">
        <f>O134/I134*100</f>
        <v>101.01010101010101</v>
      </c>
      <c r="V134" s="38">
        <f>O134-I134</f>
        <v>20</v>
      </c>
      <c r="W134" s="38"/>
      <c r="X134" s="37">
        <f>O134/I134*100</f>
        <v>101.01010101010101</v>
      </c>
      <c r="Y134" s="38">
        <v>2000</v>
      </c>
    </row>
    <row r="135" spans="1:25" s="65" customFormat="1" x14ac:dyDescent="0.25">
      <c r="A135" s="32">
        <v>412300</v>
      </c>
      <c r="B135" s="31" t="s">
        <v>420</v>
      </c>
      <c r="C135" s="31" t="s">
        <v>166</v>
      </c>
      <c r="D135" s="31" t="s">
        <v>1180</v>
      </c>
      <c r="E135" s="31" t="s">
        <v>1208</v>
      </c>
      <c r="F135" s="33" t="s">
        <v>1179</v>
      </c>
      <c r="G135" s="38"/>
      <c r="H135" s="38"/>
      <c r="I135" s="38">
        <v>5371</v>
      </c>
      <c r="J135" s="38">
        <v>5371</v>
      </c>
      <c r="K135" s="37">
        <v>1501.4</v>
      </c>
      <c r="L135" s="38"/>
      <c r="M135" s="38">
        <v>7000</v>
      </c>
      <c r="N135" s="38">
        <v>7000</v>
      </c>
      <c r="O135" s="38">
        <v>7000</v>
      </c>
      <c r="P135" s="37"/>
      <c r="Q135" s="6">
        <f>O135-N135</f>
        <v>0</v>
      </c>
      <c r="R135" s="6">
        <f>N135-O135</f>
        <v>0</v>
      </c>
      <c r="S135" s="6">
        <f>O135-I135</f>
        <v>1629</v>
      </c>
      <c r="T135" s="6"/>
      <c r="U135" s="28">
        <f>O135/I135*100</f>
        <v>130.32954757028486</v>
      </c>
      <c r="V135" s="38">
        <f>O135-I135</f>
        <v>1629</v>
      </c>
      <c r="W135" s="38"/>
      <c r="X135" s="37">
        <f>O135/I135*100</f>
        <v>130.32954757028486</v>
      </c>
      <c r="Y135" s="38">
        <v>7000</v>
      </c>
    </row>
    <row r="136" spans="1:25" s="65" customFormat="1" x14ac:dyDescent="0.25">
      <c r="A136" s="32">
        <v>412500</v>
      </c>
      <c r="B136" s="31" t="s">
        <v>420</v>
      </c>
      <c r="C136" s="31" t="s">
        <v>166</v>
      </c>
      <c r="D136" s="31" t="s">
        <v>1178</v>
      </c>
      <c r="E136" s="31" t="s">
        <v>1207</v>
      </c>
      <c r="F136" s="33" t="s">
        <v>65</v>
      </c>
      <c r="G136" s="38"/>
      <c r="H136" s="38"/>
      <c r="I136" s="38">
        <v>1670</v>
      </c>
      <c r="J136" s="38">
        <v>1670</v>
      </c>
      <c r="K136" s="37">
        <v>138.19</v>
      </c>
      <c r="L136" s="38"/>
      <c r="M136" s="38">
        <v>3800</v>
      </c>
      <c r="N136" s="38">
        <v>3800</v>
      </c>
      <c r="O136" s="38">
        <v>3800</v>
      </c>
      <c r="P136" s="37"/>
      <c r="Q136" s="6">
        <f>O136-N136</f>
        <v>0</v>
      </c>
      <c r="R136" s="6">
        <f>N136-O136</f>
        <v>0</v>
      </c>
      <c r="S136" s="6">
        <f>O136-I136</f>
        <v>2130</v>
      </c>
      <c r="T136" s="6"/>
      <c r="U136" s="28">
        <f>O136/I136*100</f>
        <v>227.54491017964074</v>
      </c>
      <c r="V136" s="38">
        <f>O136-I136</f>
        <v>2130</v>
      </c>
      <c r="W136" s="38"/>
      <c r="X136" s="37">
        <f>O136/I136*100</f>
        <v>227.54491017964074</v>
      </c>
      <c r="Y136" s="38">
        <v>3800</v>
      </c>
    </row>
    <row r="137" spans="1:25" s="65" customFormat="1" x14ac:dyDescent="0.25">
      <c r="A137" s="32">
        <v>412600</v>
      </c>
      <c r="B137" s="31" t="s">
        <v>420</v>
      </c>
      <c r="C137" s="31" t="s">
        <v>166</v>
      </c>
      <c r="D137" s="31" t="s">
        <v>1177</v>
      </c>
      <c r="E137" s="31" t="s">
        <v>1160</v>
      </c>
      <c r="F137" s="33" t="s">
        <v>46</v>
      </c>
      <c r="G137" s="38"/>
      <c r="H137" s="38"/>
      <c r="I137" s="38">
        <v>990</v>
      </c>
      <c r="J137" s="38">
        <v>990</v>
      </c>
      <c r="K137" s="37">
        <v>806.07</v>
      </c>
      <c r="L137" s="38"/>
      <c r="M137" s="38">
        <v>1200</v>
      </c>
      <c r="N137" s="38">
        <v>1200</v>
      </c>
      <c r="O137" s="38">
        <v>1200</v>
      </c>
      <c r="P137" s="37"/>
      <c r="Q137" s="6">
        <f>O137-N137</f>
        <v>0</v>
      </c>
      <c r="R137" s="6">
        <f>N137-O137</f>
        <v>0</v>
      </c>
      <c r="S137" s="6">
        <f>O137-I137</f>
        <v>210</v>
      </c>
      <c r="T137" s="6"/>
      <c r="U137" s="28">
        <f>O137/I137*100</f>
        <v>121.21212121212122</v>
      </c>
      <c r="V137" s="38">
        <f>O137-I137</f>
        <v>210</v>
      </c>
      <c r="W137" s="38"/>
      <c r="X137" s="37">
        <f>O137/I137*100</f>
        <v>121.21212121212122</v>
      </c>
      <c r="Y137" s="38">
        <v>1200</v>
      </c>
    </row>
    <row r="138" spans="1:25" s="65" customFormat="1" ht="30" x14ac:dyDescent="0.25">
      <c r="A138" s="32">
        <v>412700</v>
      </c>
      <c r="B138" s="31" t="s">
        <v>420</v>
      </c>
      <c r="C138" s="31" t="s">
        <v>166</v>
      </c>
      <c r="D138" s="31" t="s">
        <v>1176</v>
      </c>
      <c r="E138" s="31" t="s">
        <v>1159</v>
      </c>
      <c r="F138" s="33" t="s">
        <v>1206</v>
      </c>
      <c r="G138" s="38"/>
      <c r="H138" s="38"/>
      <c r="I138" s="38">
        <v>17846</v>
      </c>
      <c r="J138" s="38">
        <v>17846</v>
      </c>
      <c r="K138" s="37">
        <v>15771.15</v>
      </c>
      <c r="L138" s="38"/>
      <c r="M138" s="38">
        <v>22540</v>
      </c>
      <c r="N138" s="38">
        <v>22540</v>
      </c>
      <c r="O138" s="38">
        <v>22540</v>
      </c>
      <c r="P138" s="37"/>
      <c r="Q138" s="6">
        <f>O138-N138</f>
        <v>0</v>
      </c>
      <c r="R138" s="6">
        <f>N138-O138</f>
        <v>0</v>
      </c>
      <c r="S138" s="6">
        <f>O138-I138</f>
        <v>4694</v>
      </c>
      <c r="T138" s="6"/>
      <c r="U138" s="28">
        <f>O138/I138*100</f>
        <v>126.3028129552841</v>
      </c>
      <c r="V138" s="38">
        <f>O138-I138</f>
        <v>4694</v>
      </c>
      <c r="W138" s="38"/>
      <c r="X138" s="37">
        <f>O138/I138*100</f>
        <v>126.3028129552841</v>
      </c>
      <c r="Y138" s="38">
        <v>22540</v>
      </c>
    </row>
    <row r="139" spans="1:25" s="65" customFormat="1" x14ac:dyDescent="0.25">
      <c r="A139" s="32">
        <v>412900</v>
      </c>
      <c r="B139" s="31" t="s">
        <v>420</v>
      </c>
      <c r="C139" s="31" t="s">
        <v>166</v>
      </c>
      <c r="D139" s="31" t="s">
        <v>1175</v>
      </c>
      <c r="E139" s="31" t="s">
        <v>1157</v>
      </c>
      <c r="F139" s="33" t="s">
        <v>40</v>
      </c>
      <c r="G139" s="38"/>
      <c r="H139" s="38"/>
      <c r="I139" s="38">
        <v>9405</v>
      </c>
      <c r="J139" s="38">
        <v>9405</v>
      </c>
      <c r="K139" s="37">
        <v>7282.35</v>
      </c>
      <c r="L139" s="38"/>
      <c r="M139" s="38">
        <v>9500</v>
      </c>
      <c r="N139" s="38">
        <v>9500</v>
      </c>
      <c r="O139" s="38">
        <v>9500</v>
      </c>
      <c r="P139" s="37"/>
      <c r="Q139" s="6">
        <f>O139-N139</f>
        <v>0</v>
      </c>
      <c r="R139" s="6">
        <f>N139-O139</f>
        <v>0</v>
      </c>
      <c r="S139" s="6">
        <f>O139-I139</f>
        <v>95</v>
      </c>
      <c r="T139" s="6"/>
      <c r="U139" s="28">
        <f>O139/I139*100</f>
        <v>101.01010101010101</v>
      </c>
      <c r="V139" s="38">
        <f>O139-I139</f>
        <v>95</v>
      </c>
      <c r="W139" s="38"/>
      <c r="X139" s="37">
        <f>O139/I139*100</f>
        <v>101.01010101010101</v>
      </c>
      <c r="Y139" s="38">
        <v>9500</v>
      </c>
    </row>
    <row r="140" spans="1:25" s="65" customFormat="1" ht="60" x14ac:dyDescent="0.25">
      <c r="A140" s="32">
        <v>511300</v>
      </c>
      <c r="B140" s="31" t="s">
        <v>420</v>
      </c>
      <c r="C140" s="31" t="s">
        <v>166</v>
      </c>
      <c r="D140" s="31" t="s">
        <v>1170</v>
      </c>
      <c r="E140" s="31" t="s">
        <v>1156</v>
      </c>
      <c r="F140" s="33" t="s">
        <v>1205</v>
      </c>
      <c r="G140" s="38"/>
      <c r="H140" s="38"/>
      <c r="I140" s="38">
        <v>9486</v>
      </c>
      <c r="J140" s="38">
        <v>9486</v>
      </c>
      <c r="K140" s="37">
        <v>1464.72</v>
      </c>
      <c r="L140" s="38"/>
      <c r="M140" s="38">
        <v>27000</v>
      </c>
      <c r="N140" s="38">
        <v>27000</v>
      </c>
      <c r="O140" s="38">
        <v>27000</v>
      </c>
      <c r="P140" s="37"/>
      <c r="Q140" s="6">
        <f>O140-N140</f>
        <v>0</v>
      </c>
      <c r="R140" s="6">
        <f>N140-O140</f>
        <v>0</v>
      </c>
      <c r="S140" s="6">
        <f>O140-I140</f>
        <v>17514</v>
      </c>
      <c r="T140" s="6"/>
      <c r="U140" s="28">
        <f>O140/I140*100</f>
        <v>284.62998102466793</v>
      </c>
      <c r="V140" s="38">
        <f>O140-I140</f>
        <v>17514</v>
      </c>
      <c r="W140" s="38"/>
      <c r="X140" s="37">
        <f>O140/I140*100</f>
        <v>284.62998102466793</v>
      </c>
      <c r="Y140" s="38">
        <v>27000</v>
      </c>
    </row>
    <row r="141" spans="1:25" s="65" customFormat="1" ht="30" x14ac:dyDescent="0.25">
      <c r="A141" s="32">
        <v>516100</v>
      </c>
      <c r="B141" s="31" t="s">
        <v>420</v>
      </c>
      <c r="C141" s="31" t="s">
        <v>166</v>
      </c>
      <c r="D141" s="31" t="s">
        <v>1167</v>
      </c>
      <c r="E141" s="31" t="s">
        <v>1155</v>
      </c>
      <c r="F141" s="33" t="s">
        <v>1166</v>
      </c>
      <c r="G141" s="38"/>
      <c r="H141" s="38"/>
      <c r="I141" s="38">
        <v>495</v>
      </c>
      <c r="J141" s="38">
        <v>495</v>
      </c>
      <c r="K141" s="37">
        <v>0</v>
      </c>
      <c r="L141" s="38"/>
      <c r="M141" s="38">
        <v>500</v>
      </c>
      <c r="N141" s="38">
        <v>500</v>
      </c>
      <c r="O141" s="38">
        <v>500</v>
      </c>
      <c r="P141" s="37"/>
      <c r="Q141" s="6">
        <f>O141-N141</f>
        <v>0</v>
      </c>
      <c r="R141" s="6">
        <f>N141-O141</f>
        <v>0</v>
      </c>
      <c r="S141" s="6">
        <f>O141-I141</f>
        <v>5</v>
      </c>
      <c r="T141" s="6"/>
      <c r="U141" s="28">
        <f>O141/I141*100</f>
        <v>101.01010101010101</v>
      </c>
      <c r="V141" s="38">
        <f>O141-I141</f>
        <v>5</v>
      </c>
      <c r="W141" s="38"/>
      <c r="X141" s="37">
        <f>O141/I141*100</f>
        <v>101.01010101010101</v>
      </c>
      <c r="Y141" s="38">
        <v>500</v>
      </c>
    </row>
    <row r="142" spans="1:25" s="65" customFormat="1" x14ac:dyDescent="0.25">
      <c r="A142" s="54"/>
      <c r="B142" s="53"/>
      <c r="C142" s="53"/>
      <c r="D142" s="53"/>
      <c r="E142" s="53"/>
      <c r="F142" s="55" t="s">
        <v>1204</v>
      </c>
      <c r="G142" s="100"/>
      <c r="H142" s="100"/>
      <c r="I142" s="144">
        <f>SUM(I145:I154)</f>
        <v>276593</v>
      </c>
      <c r="J142" s="144">
        <f>SUM(J145:J154)</f>
        <v>276593</v>
      </c>
      <c r="K142" s="145">
        <f>SUM(K145:K154)</f>
        <v>184801.46</v>
      </c>
      <c r="L142" s="144"/>
      <c r="M142" s="144">
        <f>SUM(M145:M154)</f>
        <v>418383</v>
      </c>
      <c r="N142" s="144">
        <f>SUM(N145:N154)</f>
        <v>418383</v>
      </c>
      <c r="O142" s="144">
        <f>SUM(O145:O154)</f>
        <v>418383</v>
      </c>
      <c r="P142" s="174">
        <f>SUM(P145:P154)</f>
        <v>0</v>
      </c>
      <c r="Q142" s="174">
        <f>SUM(Q145:Q154)</f>
        <v>0</v>
      </c>
      <c r="R142" s="174">
        <f>SUM(R145:R154)</f>
        <v>0</v>
      </c>
      <c r="S142" s="174">
        <f>SUM(S145:S154)</f>
        <v>141790</v>
      </c>
      <c r="T142" s="174">
        <f>SUM(T145:T154)</f>
        <v>0</v>
      </c>
      <c r="U142" s="174">
        <f>SUM(U145:U154)</f>
        <v>2212.3525240569411</v>
      </c>
      <c r="V142" s="174">
        <f>SUM(V145:V154)</f>
        <v>141790</v>
      </c>
      <c r="W142" s="174">
        <f>SUM(W145:W154)</f>
        <v>0</v>
      </c>
      <c r="X142" s="173">
        <f>O142/I142*100</f>
        <v>151.26304714869863</v>
      </c>
      <c r="Y142" s="144">
        <f>SUM(Y145:Y154)</f>
        <v>363383</v>
      </c>
    </row>
    <row r="143" spans="1:25" s="65" customFormat="1" x14ac:dyDescent="0.25">
      <c r="A143" s="54"/>
      <c r="B143" s="53"/>
      <c r="C143" s="53"/>
      <c r="D143" s="53"/>
      <c r="E143" s="53"/>
      <c r="F143" s="52" t="s">
        <v>1182</v>
      </c>
      <c r="G143" s="100"/>
      <c r="H143" s="100"/>
      <c r="I143" s="100"/>
      <c r="J143" s="100"/>
      <c r="K143" s="117"/>
      <c r="L143" s="100"/>
      <c r="M143" s="100"/>
      <c r="N143" s="100"/>
      <c r="O143" s="100"/>
      <c r="P143" s="172"/>
      <c r="Q143" s="172"/>
      <c r="R143" s="172"/>
      <c r="S143" s="172"/>
      <c r="T143" s="172"/>
      <c r="U143" s="172"/>
      <c r="V143" s="172"/>
      <c r="W143" s="172"/>
      <c r="X143" s="171"/>
      <c r="Y143" s="100"/>
    </row>
    <row r="144" spans="1:25" s="65" customFormat="1" x14ac:dyDescent="0.25">
      <c r="A144" s="54"/>
      <c r="B144" s="53"/>
      <c r="C144" s="53"/>
      <c r="D144" s="53"/>
      <c r="E144" s="53"/>
      <c r="F144" s="52" t="s">
        <v>1203</v>
      </c>
      <c r="G144" s="100"/>
      <c r="H144" s="100"/>
      <c r="I144" s="100"/>
      <c r="J144" s="100"/>
      <c r="K144" s="117"/>
      <c r="L144" s="100"/>
      <c r="M144" s="100"/>
      <c r="N144" s="100"/>
      <c r="O144" s="100"/>
      <c r="P144" s="172"/>
      <c r="Q144" s="172"/>
      <c r="R144" s="172"/>
      <c r="S144" s="172"/>
      <c r="T144" s="172"/>
      <c r="U144" s="175"/>
      <c r="V144" s="172"/>
      <c r="W144" s="172"/>
      <c r="X144" s="171"/>
      <c r="Y144" s="100"/>
    </row>
    <row r="145" spans="1:25" s="65" customFormat="1" ht="30" x14ac:dyDescent="0.25">
      <c r="A145" s="32">
        <v>411200</v>
      </c>
      <c r="B145" s="31" t="s">
        <v>420</v>
      </c>
      <c r="C145" s="31" t="s">
        <v>166</v>
      </c>
      <c r="D145" s="32">
        <v>34</v>
      </c>
      <c r="E145" s="32">
        <v>55</v>
      </c>
      <c r="F145" s="33" t="s">
        <v>36</v>
      </c>
      <c r="G145" s="38"/>
      <c r="H145" s="38"/>
      <c r="I145" s="38">
        <v>198</v>
      </c>
      <c r="J145" s="38">
        <v>198</v>
      </c>
      <c r="K145" s="37">
        <v>373.75</v>
      </c>
      <c r="L145" s="38"/>
      <c r="M145" s="38">
        <v>1000</v>
      </c>
      <c r="N145" s="38">
        <v>1000</v>
      </c>
      <c r="O145" s="38">
        <v>1000</v>
      </c>
      <c r="P145" s="37"/>
      <c r="Q145" s="6">
        <f>O145-N145</f>
        <v>0</v>
      </c>
      <c r="R145" s="6">
        <f>N145-O145</f>
        <v>0</v>
      </c>
      <c r="S145" s="6">
        <f>O145-I145</f>
        <v>802</v>
      </c>
      <c r="T145" s="6"/>
      <c r="U145" s="28">
        <f>O145/I145*100</f>
        <v>505.05050505050502</v>
      </c>
      <c r="V145" s="38">
        <f>O145-I145</f>
        <v>802</v>
      </c>
      <c r="W145" s="38"/>
      <c r="X145" s="37">
        <f>O145/I145*100</f>
        <v>505.05050505050502</v>
      </c>
      <c r="Y145" s="38">
        <v>1000</v>
      </c>
    </row>
    <row r="146" spans="1:25" s="65" customFormat="1" ht="30" x14ac:dyDescent="0.25">
      <c r="A146" s="32">
        <v>412200</v>
      </c>
      <c r="B146" s="31" t="s">
        <v>420</v>
      </c>
      <c r="C146" s="31" t="s">
        <v>166</v>
      </c>
      <c r="D146" s="31" t="s">
        <v>1190</v>
      </c>
      <c r="E146" s="31" t="s">
        <v>1152</v>
      </c>
      <c r="F146" s="33" t="s">
        <v>1188</v>
      </c>
      <c r="G146" s="38"/>
      <c r="H146" s="38"/>
      <c r="I146" s="38">
        <v>136827</v>
      </c>
      <c r="J146" s="38">
        <v>136827</v>
      </c>
      <c r="K146" s="37">
        <v>71908.710000000006</v>
      </c>
      <c r="L146" s="38"/>
      <c r="M146" s="38">
        <v>178060</v>
      </c>
      <c r="N146" s="38">
        <v>178060</v>
      </c>
      <c r="O146" s="38">
        <v>178060</v>
      </c>
      <c r="P146" s="37"/>
      <c r="Q146" s="6">
        <f>O146-N146</f>
        <v>0</v>
      </c>
      <c r="R146" s="6">
        <f>N146-O146</f>
        <v>0</v>
      </c>
      <c r="S146" s="6">
        <f>O146-I146</f>
        <v>41233</v>
      </c>
      <c r="T146" s="6"/>
      <c r="U146" s="28">
        <f>O146/I146*100</f>
        <v>130.13513414750014</v>
      </c>
      <c r="V146" s="38">
        <f>O146-I146</f>
        <v>41233</v>
      </c>
      <c r="W146" s="38"/>
      <c r="X146" s="37">
        <f>O146/I146*100</f>
        <v>130.13513414750014</v>
      </c>
      <c r="Y146" s="38">
        <v>143060</v>
      </c>
    </row>
    <row r="147" spans="1:25" s="65" customFormat="1" x14ac:dyDescent="0.25">
      <c r="A147" s="32">
        <v>412300</v>
      </c>
      <c r="B147" s="31" t="s">
        <v>420</v>
      </c>
      <c r="C147" s="31" t="s">
        <v>166</v>
      </c>
      <c r="D147" s="31" t="s">
        <v>1180</v>
      </c>
      <c r="E147" s="31" t="s">
        <v>1150</v>
      </c>
      <c r="F147" s="33" t="s">
        <v>1179</v>
      </c>
      <c r="G147" s="38"/>
      <c r="H147" s="38"/>
      <c r="I147" s="38">
        <v>2005</v>
      </c>
      <c r="J147" s="38">
        <v>2005</v>
      </c>
      <c r="K147" s="37">
        <v>711.2</v>
      </c>
      <c r="L147" s="38"/>
      <c r="M147" s="38">
        <v>3000</v>
      </c>
      <c r="N147" s="38">
        <v>3000</v>
      </c>
      <c r="O147" s="38">
        <v>3000</v>
      </c>
      <c r="P147" s="37"/>
      <c r="Q147" s="6">
        <f>O147-N147</f>
        <v>0</v>
      </c>
      <c r="R147" s="6">
        <f>N147-O147</f>
        <v>0</v>
      </c>
      <c r="S147" s="6">
        <f>O147-I147</f>
        <v>995</v>
      </c>
      <c r="T147" s="6"/>
      <c r="U147" s="28">
        <f>O147/I147*100</f>
        <v>149.62593516209478</v>
      </c>
      <c r="V147" s="38">
        <f>O147-I147</f>
        <v>995</v>
      </c>
      <c r="W147" s="38"/>
      <c r="X147" s="37">
        <f>O147/I147*100</f>
        <v>149.62593516209478</v>
      </c>
      <c r="Y147" s="38">
        <v>3000</v>
      </c>
    </row>
    <row r="148" spans="1:25" s="65" customFormat="1" x14ac:dyDescent="0.25">
      <c r="A148" s="32">
        <v>412500</v>
      </c>
      <c r="B148" s="31" t="s">
        <v>420</v>
      </c>
      <c r="C148" s="31" t="s">
        <v>166</v>
      </c>
      <c r="D148" s="31" t="s">
        <v>1178</v>
      </c>
      <c r="E148" s="31" t="s">
        <v>1148</v>
      </c>
      <c r="F148" s="33" t="s">
        <v>65</v>
      </c>
      <c r="G148" s="38"/>
      <c r="H148" s="38"/>
      <c r="I148" s="38">
        <v>4450</v>
      </c>
      <c r="J148" s="38">
        <v>4450</v>
      </c>
      <c r="K148" s="37">
        <v>1591.2</v>
      </c>
      <c r="L148" s="38"/>
      <c r="M148" s="38">
        <v>5250</v>
      </c>
      <c r="N148" s="38">
        <v>5250</v>
      </c>
      <c r="O148" s="38">
        <v>5250</v>
      </c>
      <c r="P148" s="37"/>
      <c r="Q148" s="6">
        <f>O148-N148</f>
        <v>0</v>
      </c>
      <c r="R148" s="6">
        <f>N148-O148</f>
        <v>0</v>
      </c>
      <c r="S148" s="6">
        <f>O148-I148</f>
        <v>800</v>
      </c>
      <c r="T148" s="6"/>
      <c r="U148" s="28">
        <f>O148/I148*100</f>
        <v>117.97752808988764</v>
      </c>
      <c r="V148" s="38">
        <f>O148-I148</f>
        <v>800</v>
      </c>
      <c r="W148" s="38"/>
      <c r="X148" s="37">
        <f>O148/I148*100</f>
        <v>117.97752808988764</v>
      </c>
      <c r="Y148" s="38">
        <v>5250</v>
      </c>
    </row>
    <row r="149" spans="1:25" s="65" customFormat="1" x14ac:dyDescent="0.25">
      <c r="A149" s="32">
        <v>412600</v>
      </c>
      <c r="B149" s="31" t="s">
        <v>420</v>
      </c>
      <c r="C149" s="31" t="s">
        <v>166</v>
      </c>
      <c r="D149" s="31" t="s">
        <v>1177</v>
      </c>
      <c r="E149" s="31" t="s">
        <v>1202</v>
      </c>
      <c r="F149" s="33" t="s">
        <v>46</v>
      </c>
      <c r="G149" s="38"/>
      <c r="H149" s="38"/>
      <c r="I149" s="38">
        <v>495</v>
      </c>
      <c r="J149" s="38">
        <v>495</v>
      </c>
      <c r="K149" s="37">
        <v>1108.1600000000001</v>
      </c>
      <c r="L149" s="38"/>
      <c r="M149" s="38">
        <v>1500</v>
      </c>
      <c r="N149" s="38">
        <v>1500</v>
      </c>
      <c r="O149" s="38">
        <v>1500</v>
      </c>
      <c r="P149" s="37"/>
      <c r="Q149" s="6">
        <f>O149-N149</f>
        <v>0</v>
      </c>
      <c r="R149" s="6">
        <f>N149-O149</f>
        <v>0</v>
      </c>
      <c r="S149" s="6">
        <f>O149-I149</f>
        <v>1005</v>
      </c>
      <c r="T149" s="6"/>
      <c r="U149" s="28">
        <f>O149/I149*100</f>
        <v>303.030303030303</v>
      </c>
      <c r="V149" s="38">
        <f>O149-I149</f>
        <v>1005</v>
      </c>
      <c r="W149" s="38"/>
      <c r="X149" s="37">
        <f>O149/I149*100</f>
        <v>303.030303030303</v>
      </c>
      <c r="Y149" s="38">
        <v>1500</v>
      </c>
    </row>
    <row r="150" spans="1:25" s="65" customFormat="1" ht="30" x14ac:dyDescent="0.25">
      <c r="A150" s="32">
        <v>412700</v>
      </c>
      <c r="B150" s="31" t="s">
        <v>420</v>
      </c>
      <c r="C150" s="31" t="s">
        <v>166</v>
      </c>
      <c r="D150" s="31" t="s">
        <v>1176</v>
      </c>
      <c r="E150" s="31" t="s">
        <v>1201</v>
      </c>
      <c r="F150" s="33" t="s">
        <v>1200</v>
      </c>
      <c r="G150" s="38"/>
      <c r="H150" s="38"/>
      <c r="I150" s="38">
        <v>100635</v>
      </c>
      <c r="J150" s="38">
        <v>100635</v>
      </c>
      <c r="K150" s="37">
        <v>66673.39</v>
      </c>
      <c r="L150" s="38"/>
      <c r="M150" s="38">
        <v>132000</v>
      </c>
      <c r="N150" s="38">
        <v>132000</v>
      </c>
      <c r="O150" s="38">
        <v>132000</v>
      </c>
      <c r="P150" s="37"/>
      <c r="Q150" s="6">
        <f>O150-N150</f>
        <v>0</v>
      </c>
      <c r="R150" s="6">
        <f>N150-O150</f>
        <v>0</v>
      </c>
      <c r="S150" s="6">
        <f>O150-I150</f>
        <v>31365</v>
      </c>
      <c r="T150" s="6"/>
      <c r="U150" s="28">
        <f>O150/I150*100</f>
        <v>131.16708898494559</v>
      </c>
      <c r="V150" s="38">
        <f>O150-I150</f>
        <v>31365</v>
      </c>
      <c r="W150" s="38"/>
      <c r="X150" s="37">
        <f>O150/I150*100</f>
        <v>131.16708898494559</v>
      </c>
      <c r="Y150" s="38">
        <v>112000</v>
      </c>
    </row>
    <row r="151" spans="1:25" s="65" customFormat="1" x14ac:dyDescent="0.25">
      <c r="A151" s="32">
        <v>412900</v>
      </c>
      <c r="B151" s="31" t="s">
        <v>420</v>
      </c>
      <c r="C151" s="31" t="s">
        <v>166</v>
      </c>
      <c r="D151" s="31" t="s">
        <v>1175</v>
      </c>
      <c r="E151" s="31" t="s">
        <v>1199</v>
      </c>
      <c r="F151" s="33" t="s">
        <v>40</v>
      </c>
      <c r="G151" s="38"/>
      <c r="H151" s="38"/>
      <c r="I151" s="38">
        <v>4950</v>
      </c>
      <c r="J151" s="38">
        <v>4950</v>
      </c>
      <c r="K151" s="37">
        <v>315</v>
      </c>
      <c r="L151" s="38"/>
      <c r="M151" s="38">
        <v>5500</v>
      </c>
      <c r="N151" s="38">
        <v>5500</v>
      </c>
      <c r="O151" s="38">
        <v>5500</v>
      </c>
      <c r="P151" s="37"/>
      <c r="Q151" s="6">
        <f>O151-N151</f>
        <v>0</v>
      </c>
      <c r="R151" s="6">
        <f>N151-O151</f>
        <v>0</v>
      </c>
      <c r="S151" s="6">
        <f>O151-I151</f>
        <v>550</v>
      </c>
      <c r="T151" s="6"/>
      <c r="U151" s="28">
        <f>O151/I151*100</f>
        <v>111.11111111111111</v>
      </c>
      <c r="V151" s="38">
        <f>O151-I151</f>
        <v>550</v>
      </c>
      <c r="W151" s="38"/>
      <c r="X151" s="37">
        <f>O151/I151*100</f>
        <v>111.11111111111111</v>
      </c>
      <c r="Y151" s="38">
        <v>5500</v>
      </c>
    </row>
    <row r="152" spans="1:25" s="65" customFormat="1" ht="62.25" customHeight="1" x14ac:dyDescent="0.25">
      <c r="A152" s="32">
        <v>511300</v>
      </c>
      <c r="B152" s="31" t="s">
        <v>420</v>
      </c>
      <c r="C152" s="31" t="s">
        <v>166</v>
      </c>
      <c r="D152" s="31" t="s">
        <v>1170</v>
      </c>
      <c r="E152" s="31" t="s">
        <v>1198</v>
      </c>
      <c r="F152" s="33" t="s">
        <v>1197</v>
      </c>
      <c r="G152" s="38"/>
      <c r="H152" s="38"/>
      <c r="I152" s="38">
        <v>10569</v>
      </c>
      <c r="J152" s="38">
        <v>10569</v>
      </c>
      <c r="K152" s="37">
        <v>25839.5</v>
      </c>
      <c r="L152" s="38"/>
      <c r="M152" s="38">
        <v>29500</v>
      </c>
      <c r="N152" s="38">
        <v>29500</v>
      </c>
      <c r="O152" s="38">
        <v>29500</v>
      </c>
      <c r="P152" s="37"/>
      <c r="Q152" s="6">
        <f>O152-N152</f>
        <v>0</v>
      </c>
      <c r="R152" s="6">
        <f>N152-O152</f>
        <v>0</v>
      </c>
      <c r="S152" s="6">
        <f>O152-I152</f>
        <v>18931</v>
      </c>
      <c r="T152" s="6"/>
      <c r="U152" s="28">
        <f>O152/I152*100</f>
        <v>279.11817579714261</v>
      </c>
      <c r="V152" s="38">
        <f>O152-I152</f>
        <v>18931</v>
      </c>
      <c r="W152" s="38"/>
      <c r="X152" s="37">
        <f>O152/I152*100</f>
        <v>279.11817579714261</v>
      </c>
      <c r="Y152" s="38">
        <v>29500</v>
      </c>
    </row>
    <row r="153" spans="1:25" s="65" customFormat="1" ht="60" x14ac:dyDescent="0.25">
      <c r="A153" s="32">
        <v>511700</v>
      </c>
      <c r="B153" s="31" t="s">
        <v>420</v>
      </c>
      <c r="C153" s="31" t="s">
        <v>166</v>
      </c>
      <c r="D153" s="31" t="s">
        <v>1196</v>
      </c>
      <c r="E153" s="31" t="s">
        <v>1195</v>
      </c>
      <c r="F153" s="33" t="s">
        <v>1194</v>
      </c>
      <c r="G153" s="38"/>
      <c r="H153" s="38"/>
      <c r="I153" s="38">
        <v>16216</v>
      </c>
      <c r="J153" s="38">
        <v>16216</v>
      </c>
      <c r="K153" s="37">
        <v>16192.8</v>
      </c>
      <c r="L153" s="38"/>
      <c r="M153" s="38">
        <v>62323</v>
      </c>
      <c r="N153" s="38">
        <v>62323</v>
      </c>
      <c r="O153" s="38">
        <v>62323</v>
      </c>
      <c r="P153" s="37"/>
      <c r="Q153" s="6">
        <f>O153-N153</f>
        <v>0</v>
      </c>
      <c r="R153" s="6">
        <f>N153-O153</f>
        <v>0</v>
      </c>
      <c r="S153" s="6">
        <f>O153-I153</f>
        <v>46107</v>
      </c>
      <c r="T153" s="6"/>
      <c r="U153" s="28">
        <f>O153/I153*100</f>
        <v>384.33029107054762</v>
      </c>
      <c r="V153" s="38">
        <f>O153-I153</f>
        <v>46107</v>
      </c>
      <c r="W153" s="38"/>
      <c r="X153" s="37">
        <f>O153/I153*100</f>
        <v>384.33029107054762</v>
      </c>
      <c r="Y153" s="38">
        <v>62323</v>
      </c>
    </row>
    <row r="154" spans="1:25" s="65" customFormat="1" ht="30" x14ac:dyDescent="0.25">
      <c r="A154" s="32">
        <v>516100</v>
      </c>
      <c r="B154" s="31" t="s">
        <v>420</v>
      </c>
      <c r="C154" s="31" t="s">
        <v>166</v>
      </c>
      <c r="D154" s="31" t="s">
        <v>1167</v>
      </c>
      <c r="E154" s="31" t="s">
        <v>1193</v>
      </c>
      <c r="F154" s="33" t="s">
        <v>1166</v>
      </c>
      <c r="G154" s="38"/>
      <c r="H154" s="38"/>
      <c r="I154" s="38">
        <v>248</v>
      </c>
      <c r="J154" s="38">
        <v>248</v>
      </c>
      <c r="K154" s="37">
        <v>87.75</v>
      </c>
      <c r="L154" s="38"/>
      <c r="M154" s="38">
        <v>250</v>
      </c>
      <c r="N154" s="38">
        <v>250</v>
      </c>
      <c r="O154" s="38">
        <v>250</v>
      </c>
      <c r="P154" s="37"/>
      <c r="Q154" s="6">
        <f>O154-N154</f>
        <v>0</v>
      </c>
      <c r="R154" s="6">
        <f>N154-O154</f>
        <v>0</v>
      </c>
      <c r="S154" s="6">
        <f>O154-I154</f>
        <v>2</v>
      </c>
      <c r="T154" s="6"/>
      <c r="U154" s="28">
        <f>O154/I154*100</f>
        <v>100.80645161290323</v>
      </c>
      <c r="V154" s="38">
        <f>O154-I154</f>
        <v>2</v>
      </c>
      <c r="W154" s="38"/>
      <c r="X154" s="37">
        <f>O154/I154*100</f>
        <v>100.80645161290323</v>
      </c>
      <c r="Y154" s="38">
        <v>250</v>
      </c>
    </row>
    <row r="155" spans="1:25" s="65" customFormat="1" ht="22.5" customHeight="1" x14ac:dyDescent="0.25">
      <c r="A155" s="54"/>
      <c r="B155" s="53"/>
      <c r="C155" s="53"/>
      <c r="D155" s="53"/>
      <c r="E155" s="53"/>
      <c r="F155" s="55" t="s">
        <v>1192</v>
      </c>
      <c r="G155" s="100"/>
      <c r="H155" s="100"/>
      <c r="I155" s="144">
        <f>SUM(I158:I166)</f>
        <v>596967</v>
      </c>
      <c r="J155" s="144">
        <f>SUM(J158:J166)</f>
        <v>596967</v>
      </c>
      <c r="K155" s="145">
        <f>SUM(K158:K166)</f>
        <v>407624.67</v>
      </c>
      <c r="L155" s="144"/>
      <c r="M155" s="144">
        <f>SUM(M158:M166)</f>
        <v>843200</v>
      </c>
      <c r="N155" s="144">
        <f>SUM(N158:N166)</f>
        <v>829150</v>
      </c>
      <c r="O155" s="144">
        <f>SUM(O158:O166)</f>
        <v>829150</v>
      </c>
      <c r="P155" s="174">
        <f>SUM(P158:P166)</f>
        <v>0</v>
      </c>
      <c r="Q155" s="174">
        <f>SUM(Q158:Q166)</f>
        <v>0</v>
      </c>
      <c r="R155" s="174">
        <f>SUM(R158:R166)</f>
        <v>0</v>
      </c>
      <c r="S155" s="174">
        <f>SUM(S158:S166)</f>
        <v>232503</v>
      </c>
      <c r="T155" s="174">
        <f>SUM(T158:T166)</f>
        <v>320</v>
      </c>
      <c r="U155" s="174">
        <f>SUM(U158:U166)</f>
        <v>1679.2660749988306</v>
      </c>
      <c r="V155" s="174">
        <f>SUM(V158:V166)</f>
        <v>232503</v>
      </c>
      <c r="W155" s="174">
        <f>SUM(W158:W166)</f>
        <v>320</v>
      </c>
      <c r="X155" s="173">
        <f>O155/I155*100</f>
        <v>138.89377469776386</v>
      </c>
      <c r="Y155" s="144">
        <f>SUM(Y158:Y166)</f>
        <v>607150</v>
      </c>
    </row>
    <row r="156" spans="1:25" s="65" customFormat="1" ht="17.25" customHeight="1" x14ac:dyDescent="0.25">
      <c r="A156" s="54"/>
      <c r="B156" s="53"/>
      <c r="C156" s="53"/>
      <c r="D156" s="53"/>
      <c r="E156" s="53"/>
      <c r="F156" s="52" t="s">
        <v>1182</v>
      </c>
      <c r="G156" s="100"/>
      <c r="H156" s="100"/>
      <c r="I156" s="100"/>
      <c r="J156" s="100"/>
      <c r="K156" s="117"/>
      <c r="L156" s="100"/>
      <c r="M156" s="100"/>
      <c r="N156" s="100"/>
      <c r="O156" s="100"/>
      <c r="P156" s="172"/>
      <c r="Q156" s="172"/>
      <c r="R156" s="172"/>
      <c r="S156" s="172"/>
      <c r="T156" s="172"/>
      <c r="U156" s="172"/>
      <c r="V156" s="172"/>
      <c r="W156" s="172"/>
      <c r="X156" s="171"/>
      <c r="Y156" s="100"/>
    </row>
    <row r="157" spans="1:25" s="65" customFormat="1" ht="17.25" customHeight="1" x14ac:dyDescent="0.25">
      <c r="A157" s="54"/>
      <c r="B157" s="53"/>
      <c r="C157" s="53"/>
      <c r="D157" s="53"/>
      <c r="E157" s="53"/>
      <c r="F157" s="52" t="s">
        <v>1191</v>
      </c>
      <c r="G157" s="100"/>
      <c r="H157" s="100"/>
      <c r="I157" s="100"/>
      <c r="J157" s="100"/>
      <c r="K157" s="117"/>
      <c r="L157" s="100"/>
      <c r="M157" s="100"/>
      <c r="N157" s="100"/>
      <c r="O157" s="100"/>
      <c r="P157" s="172"/>
      <c r="Q157" s="172"/>
      <c r="R157" s="172"/>
      <c r="S157" s="172"/>
      <c r="T157" s="172"/>
      <c r="U157" s="175"/>
      <c r="V157" s="172"/>
      <c r="W157" s="172"/>
      <c r="X157" s="171"/>
      <c r="Y157" s="100"/>
    </row>
    <row r="158" spans="1:25" s="65" customFormat="1" ht="30" x14ac:dyDescent="0.25">
      <c r="A158" s="32">
        <v>411200</v>
      </c>
      <c r="B158" s="31" t="s">
        <v>420</v>
      </c>
      <c r="C158" s="31" t="s">
        <v>166</v>
      </c>
      <c r="D158" s="32">
        <v>34</v>
      </c>
      <c r="E158" s="32">
        <v>65</v>
      </c>
      <c r="F158" s="33" t="s">
        <v>36</v>
      </c>
      <c r="G158" s="38"/>
      <c r="H158" s="38"/>
      <c r="I158" s="38">
        <v>198</v>
      </c>
      <c r="J158" s="38">
        <v>198</v>
      </c>
      <c r="K158" s="37">
        <v>0</v>
      </c>
      <c r="L158" s="38"/>
      <c r="M158" s="38">
        <v>350</v>
      </c>
      <c r="N158" s="38">
        <v>350</v>
      </c>
      <c r="O158" s="38">
        <v>350</v>
      </c>
      <c r="P158" s="37"/>
      <c r="Q158" s="6">
        <f>O158-N158</f>
        <v>0</v>
      </c>
      <c r="R158" s="6">
        <f>N158-O158</f>
        <v>0</v>
      </c>
      <c r="S158" s="6">
        <f>O158-I158</f>
        <v>152</v>
      </c>
      <c r="T158" s="6"/>
      <c r="U158" s="28">
        <f>O158/I158*100</f>
        <v>176.76767676767676</v>
      </c>
      <c r="V158" s="38">
        <f>O158-I158</f>
        <v>152</v>
      </c>
      <c r="W158" s="38"/>
      <c r="X158" s="37">
        <f>O158/I158*100</f>
        <v>176.76767676767676</v>
      </c>
      <c r="Y158" s="38">
        <v>350</v>
      </c>
    </row>
    <row r="159" spans="1:25" s="65" customFormat="1" ht="30" x14ac:dyDescent="0.25">
      <c r="A159" s="32">
        <v>412200</v>
      </c>
      <c r="B159" s="31" t="s">
        <v>420</v>
      </c>
      <c r="C159" s="31" t="s">
        <v>166</v>
      </c>
      <c r="D159" s="31" t="s">
        <v>1190</v>
      </c>
      <c r="E159" s="31" t="s">
        <v>1189</v>
      </c>
      <c r="F159" s="33" t="s">
        <v>1188</v>
      </c>
      <c r="G159" s="38"/>
      <c r="H159" s="38"/>
      <c r="I159" s="38">
        <v>461583</v>
      </c>
      <c r="J159" s="38">
        <v>461583</v>
      </c>
      <c r="K159" s="37">
        <v>349343.78</v>
      </c>
      <c r="L159" s="38"/>
      <c r="M159" s="38">
        <v>575250</v>
      </c>
      <c r="N159" s="38">
        <v>575250</v>
      </c>
      <c r="O159" s="38">
        <v>575250</v>
      </c>
      <c r="P159" s="37"/>
      <c r="Q159" s="6">
        <f>O159-N159</f>
        <v>0</v>
      </c>
      <c r="R159" s="6">
        <f>N159-O159</f>
        <v>0</v>
      </c>
      <c r="S159" s="6">
        <f>O159-I159</f>
        <v>113667</v>
      </c>
      <c r="T159" s="6"/>
      <c r="U159" s="28">
        <f>O159/I159*100</f>
        <v>124.62547364179358</v>
      </c>
      <c r="V159" s="38">
        <f>O159-I159</f>
        <v>113667</v>
      </c>
      <c r="W159" s="38"/>
      <c r="X159" s="37">
        <f>O159/I159*100</f>
        <v>124.62547364179358</v>
      </c>
      <c r="Y159" s="38">
        <v>475250</v>
      </c>
    </row>
    <row r="160" spans="1:25" s="65" customFormat="1" x14ac:dyDescent="0.25">
      <c r="A160" s="32">
        <v>412300</v>
      </c>
      <c r="B160" s="31" t="s">
        <v>420</v>
      </c>
      <c r="C160" s="31" t="s">
        <v>166</v>
      </c>
      <c r="D160" s="31" t="s">
        <v>1180</v>
      </c>
      <c r="E160" s="31" t="s">
        <v>1187</v>
      </c>
      <c r="F160" s="33" t="s">
        <v>1179</v>
      </c>
      <c r="G160" s="38"/>
      <c r="H160" s="38"/>
      <c r="I160" s="38">
        <v>23012</v>
      </c>
      <c r="J160" s="38">
        <v>23012</v>
      </c>
      <c r="K160" s="37">
        <v>18698.23</v>
      </c>
      <c r="L160" s="38"/>
      <c r="M160" s="38">
        <v>39000</v>
      </c>
      <c r="N160" s="38">
        <v>24950</v>
      </c>
      <c r="O160" s="38">
        <v>24950</v>
      </c>
      <c r="P160" s="37"/>
      <c r="Q160" s="6">
        <f>O160-N160</f>
        <v>0</v>
      </c>
      <c r="R160" s="6">
        <f>N160-O160</f>
        <v>0</v>
      </c>
      <c r="S160" s="6">
        <f>O160-I160</f>
        <v>1938</v>
      </c>
      <c r="T160" s="6"/>
      <c r="U160" s="28">
        <f>O160/I160*100</f>
        <v>108.42169302972363</v>
      </c>
      <c r="V160" s="38">
        <f>O160-I160</f>
        <v>1938</v>
      </c>
      <c r="W160" s="38"/>
      <c r="X160" s="37">
        <f>O160/I160*100</f>
        <v>108.42169302972363</v>
      </c>
      <c r="Y160" s="38">
        <v>24950</v>
      </c>
    </row>
    <row r="161" spans="1:25" s="65" customFormat="1" x14ac:dyDescent="0.25">
      <c r="A161" s="32">
        <v>412500</v>
      </c>
      <c r="B161" s="31" t="s">
        <v>420</v>
      </c>
      <c r="C161" s="31" t="s">
        <v>166</v>
      </c>
      <c r="D161" s="31" t="s">
        <v>1178</v>
      </c>
      <c r="E161" s="31" t="s">
        <v>1186</v>
      </c>
      <c r="F161" s="33" t="s">
        <v>65</v>
      </c>
      <c r="G161" s="38"/>
      <c r="H161" s="38"/>
      <c r="I161" s="38">
        <v>56632</v>
      </c>
      <c r="J161" s="38">
        <v>56632</v>
      </c>
      <c r="K161" s="37">
        <v>18275.330000000002</v>
      </c>
      <c r="L161" s="38"/>
      <c r="M161" s="38">
        <v>125100</v>
      </c>
      <c r="N161" s="38">
        <v>125100</v>
      </c>
      <c r="O161" s="38">
        <v>125100</v>
      </c>
      <c r="P161" s="37"/>
      <c r="Q161" s="6">
        <f>O161-N161</f>
        <v>0</v>
      </c>
      <c r="R161" s="6">
        <f>N161-O161</f>
        <v>0</v>
      </c>
      <c r="S161" s="6">
        <f>O161-I161</f>
        <v>68468</v>
      </c>
      <c r="T161" s="6"/>
      <c r="U161" s="28">
        <f>O161/I161*100</f>
        <v>220.89984461082076</v>
      </c>
      <c r="V161" s="38">
        <f>O161-I161</f>
        <v>68468</v>
      </c>
      <c r="W161" s="38"/>
      <c r="X161" s="37">
        <f>O161/I161*100</f>
        <v>220.89984461082076</v>
      </c>
      <c r="Y161" s="38">
        <v>50100</v>
      </c>
    </row>
    <row r="162" spans="1:25" s="65" customFormat="1" x14ac:dyDescent="0.25">
      <c r="A162" s="32">
        <v>412600</v>
      </c>
      <c r="B162" s="31" t="s">
        <v>420</v>
      </c>
      <c r="C162" s="31" t="s">
        <v>166</v>
      </c>
      <c r="D162" s="31" t="s">
        <v>1177</v>
      </c>
      <c r="E162" s="31" t="s">
        <v>1140</v>
      </c>
      <c r="F162" s="33" t="s">
        <v>46</v>
      </c>
      <c r="G162" s="38"/>
      <c r="H162" s="38"/>
      <c r="I162" s="38">
        <v>495</v>
      </c>
      <c r="J162" s="38">
        <v>495</v>
      </c>
      <c r="K162" s="37">
        <v>0</v>
      </c>
      <c r="L162" s="38"/>
      <c r="M162" s="38">
        <v>700</v>
      </c>
      <c r="N162" s="38">
        <v>700</v>
      </c>
      <c r="O162" s="38">
        <v>700</v>
      </c>
      <c r="P162" s="37"/>
      <c r="Q162" s="6">
        <f>O162-N162</f>
        <v>0</v>
      </c>
      <c r="R162" s="6">
        <f>N162-O162</f>
        <v>0</v>
      </c>
      <c r="S162" s="6">
        <f>O162-I162</f>
        <v>205</v>
      </c>
      <c r="T162" s="6"/>
      <c r="U162" s="28">
        <f>O162/I162*100</f>
        <v>141.41414141414143</v>
      </c>
      <c r="V162" s="38">
        <f>O162-I162</f>
        <v>205</v>
      </c>
      <c r="W162" s="38"/>
      <c r="X162" s="37">
        <f>O162/I162*100</f>
        <v>141.41414141414143</v>
      </c>
      <c r="Y162" s="38">
        <v>700</v>
      </c>
    </row>
    <row r="163" spans="1:25" s="65" customFormat="1" ht="30" x14ac:dyDescent="0.25">
      <c r="A163" s="32">
        <v>412700</v>
      </c>
      <c r="B163" s="31" t="s">
        <v>420</v>
      </c>
      <c r="C163" s="31" t="s">
        <v>166</v>
      </c>
      <c r="D163" s="31" t="s">
        <v>1176</v>
      </c>
      <c r="E163" s="31" t="s">
        <v>1139</v>
      </c>
      <c r="F163" s="33" t="s">
        <v>1185</v>
      </c>
      <c r="G163" s="38"/>
      <c r="H163" s="38"/>
      <c r="I163" s="38">
        <v>15454</v>
      </c>
      <c r="J163" s="38">
        <v>15454</v>
      </c>
      <c r="K163" s="37">
        <v>16037.6</v>
      </c>
      <c r="L163" s="38"/>
      <c r="M163" s="38">
        <v>34700</v>
      </c>
      <c r="N163" s="38">
        <v>34700</v>
      </c>
      <c r="O163" s="38">
        <v>34700</v>
      </c>
      <c r="P163" s="37"/>
      <c r="Q163" s="6">
        <f>O163-N163</f>
        <v>0</v>
      </c>
      <c r="R163" s="6">
        <f>N163-O163</f>
        <v>0</v>
      </c>
      <c r="S163" s="6">
        <f>O163-I163</f>
        <v>19246</v>
      </c>
      <c r="T163" s="6"/>
      <c r="U163" s="28">
        <f>O163/I163*100</f>
        <v>224.53733661188039</v>
      </c>
      <c r="V163" s="38">
        <f>O163-I163</f>
        <v>19246</v>
      </c>
      <c r="W163" s="38"/>
      <c r="X163" s="37">
        <f>O163/I163*100</f>
        <v>224.53733661188039</v>
      </c>
      <c r="Y163" s="38">
        <v>19700</v>
      </c>
    </row>
    <row r="164" spans="1:25" s="65" customFormat="1" x14ac:dyDescent="0.25">
      <c r="A164" s="32">
        <v>412900</v>
      </c>
      <c r="B164" s="31" t="s">
        <v>420</v>
      </c>
      <c r="C164" s="31" t="s">
        <v>166</v>
      </c>
      <c r="D164" s="31" t="s">
        <v>1175</v>
      </c>
      <c r="E164" s="31" t="s">
        <v>1138</v>
      </c>
      <c r="F164" s="33" t="s">
        <v>40</v>
      </c>
      <c r="G164" s="38"/>
      <c r="H164" s="38"/>
      <c r="I164" s="38">
        <v>14850</v>
      </c>
      <c r="J164" s="38">
        <v>14850</v>
      </c>
      <c r="K164" s="37">
        <v>5143.6000000000004</v>
      </c>
      <c r="L164" s="38"/>
      <c r="M164" s="38">
        <v>19000</v>
      </c>
      <c r="N164" s="38">
        <v>19000</v>
      </c>
      <c r="O164" s="38">
        <v>19000</v>
      </c>
      <c r="P164" s="37"/>
      <c r="Q164" s="6">
        <f>O164-N164</f>
        <v>0</v>
      </c>
      <c r="R164" s="6">
        <f>N164-O164</f>
        <v>0</v>
      </c>
      <c r="S164" s="6">
        <f>O164-I164</f>
        <v>4150</v>
      </c>
      <c r="T164" s="6"/>
      <c r="U164" s="28">
        <f>O164/I164*100</f>
        <v>127.94612794612794</v>
      </c>
      <c r="V164" s="38">
        <f>O164-I164</f>
        <v>4150</v>
      </c>
      <c r="W164" s="38"/>
      <c r="X164" s="37">
        <f>O164/I164*100</f>
        <v>127.94612794612794</v>
      </c>
      <c r="Y164" s="38">
        <v>9000</v>
      </c>
    </row>
    <row r="165" spans="1:25" s="65" customFormat="1" ht="45" x14ac:dyDescent="0.25">
      <c r="A165" s="32">
        <v>511300</v>
      </c>
      <c r="B165" s="31" t="s">
        <v>420</v>
      </c>
      <c r="C165" s="31" t="s">
        <v>166</v>
      </c>
      <c r="D165" s="31" t="s">
        <v>1170</v>
      </c>
      <c r="E165" s="31" t="s">
        <v>1136</v>
      </c>
      <c r="F165" s="33" t="s">
        <v>1184</v>
      </c>
      <c r="G165" s="38"/>
      <c r="H165" s="38"/>
      <c r="I165" s="38">
        <v>6923</v>
      </c>
      <c r="J165" s="38">
        <v>6923</v>
      </c>
      <c r="K165" s="37">
        <v>0</v>
      </c>
      <c r="L165" s="38"/>
      <c r="M165" s="38">
        <v>31600</v>
      </c>
      <c r="N165" s="38">
        <v>31600</v>
      </c>
      <c r="O165" s="38">
        <v>31600</v>
      </c>
      <c r="P165" s="37"/>
      <c r="Q165" s="6">
        <f>O165-N165</f>
        <v>0</v>
      </c>
      <c r="R165" s="6">
        <f>N165-O165</f>
        <v>0</v>
      </c>
      <c r="S165" s="6">
        <f>O165-I165</f>
        <v>24677</v>
      </c>
      <c r="T165" s="6"/>
      <c r="U165" s="28">
        <f>O165/I165*100</f>
        <v>456.44951610573452</v>
      </c>
      <c r="V165" s="38">
        <f>O165-I165</f>
        <v>24677</v>
      </c>
      <c r="W165" s="38"/>
      <c r="X165" s="37">
        <f>O165/I165*100</f>
        <v>456.44951610573452</v>
      </c>
      <c r="Y165" s="38">
        <v>9600</v>
      </c>
    </row>
    <row r="166" spans="1:25" s="65" customFormat="1" ht="30" x14ac:dyDescent="0.25">
      <c r="A166" s="32">
        <v>516100</v>
      </c>
      <c r="B166" s="31" t="s">
        <v>420</v>
      </c>
      <c r="C166" s="31" t="s">
        <v>166</v>
      </c>
      <c r="D166" s="31" t="s">
        <v>1167</v>
      </c>
      <c r="E166" s="31" t="s">
        <v>1135</v>
      </c>
      <c r="F166" s="33" t="s">
        <v>1166</v>
      </c>
      <c r="G166" s="38"/>
      <c r="H166" s="38"/>
      <c r="I166" s="38">
        <v>17820</v>
      </c>
      <c r="J166" s="38">
        <v>17820</v>
      </c>
      <c r="K166" s="37">
        <v>126.13</v>
      </c>
      <c r="L166" s="38"/>
      <c r="M166" s="38">
        <v>17500</v>
      </c>
      <c r="N166" s="38">
        <v>17500</v>
      </c>
      <c r="O166" s="38">
        <v>17500</v>
      </c>
      <c r="P166" s="37"/>
      <c r="Q166" s="6">
        <f>O166-N166</f>
        <v>0</v>
      </c>
      <c r="R166" s="6">
        <f>N166-O166</f>
        <v>0</v>
      </c>
      <c r="S166" s="6"/>
      <c r="T166" s="6">
        <f>I166-O166</f>
        <v>320</v>
      </c>
      <c r="U166" s="28">
        <f>O166/I166*100</f>
        <v>98.204264870931539</v>
      </c>
      <c r="V166" s="38"/>
      <c r="W166" s="38">
        <f>I166-O166</f>
        <v>320</v>
      </c>
      <c r="X166" s="37">
        <f>O166/I166*100</f>
        <v>98.204264870931539</v>
      </c>
      <c r="Y166" s="38">
        <v>17500</v>
      </c>
    </row>
    <row r="167" spans="1:25" s="65" customFormat="1" x14ac:dyDescent="0.25">
      <c r="A167" s="54"/>
      <c r="B167" s="53"/>
      <c r="C167" s="53"/>
      <c r="D167" s="53"/>
      <c r="E167" s="53"/>
      <c r="F167" s="55" t="s">
        <v>1183</v>
      </c>
      <c r="G167" s="100"/>
      <c r="H167" s="100"/>
      <c r="I167" s="144">
        <f>SUM(I170:I181)</f>
        <v>84123</v>
      </c>
      <c r="J167" s="144">
        <f>SUM(J170:J181)</f>
        <v>78323</v>
      </c>
      <c r="K167" s="145">
        <f>SUM(K170:K181)</f>
        <v>40869.61</v>
      </c>
      <c r="L167" s="144"/>
      <c r="M167" s="144">
        <f>SUM(M170:M181)</f>
        <v>93900</v>
      </c>
      <c r="N167" s="144">
        <f>SUM(N170:N181)</f>
        <v>65450</v>
      </c>
      <c r="O167" s="144">
        <f>SUM(O170:O181)</f>
        <v>10450</v>
      </c>
      <c r="P167" s="174">
        <f>SUM(P170:P181)</f>
        <v>0</v>
      </c>
      <c r="Q167" s="174">
        <f>SUM(Q170:Q181)</f>
        <v>0</v>
      </c>
      <c r="R167" s="174">
        <f>SUM(R170:R181)</f>
        <v>55000</v>
      </c>
      <c r="S167" s="174">
        <f>SUM(S170:S181)</f>
        <v>5219</v>
      </c>
      <c r="T167" s="174">
        <f>SUM(T170:T181)</f>
        <v>78892</v>
      </c>
      <c r="U167" s="174">
        <f>SUM(U170:U181)</f>
        <v>527.03878943491782</v>
      </c>
      <c r="V167" s="174">
        <f>SUM(V170:V181)</f>
        <v>5219</v>
      </c>
      <c r="W167" s="174">
        <f>SUM(W170:W181)</f>
        <v>78892</v>
      </c>
      <c r="X167" s="173">
        <f>O167/I167*100</f>
        <v>12.422286413941491</v>
      </c>
      <c r="Y167" s="144">
        <f>SUM(Y170:Y181)</f>
        <v>10450</v>
      </c>
    </row>
    <row r="168" spans="1:25" s="65" customFormat="1" x14ac:dyDescent="0.25">
      <c r="A168" s="54"/>
      <c r="B168" s="53"/>
      <c r="C168" s="53"/>
      <c r="D168" s="53"/>
      <c r="E168" s="53"/>
      <c r="F168" s="52" t="s">
        <v>1182</v>
      </c>
      <c r="G168" s="100"/>
      <c r="H168" s="100"/>
      <c r="I168" s="144"/>
      <c r="J168" s="144"/>
      <c r="K168" s="145"/>
      <c r="L168" s="144"/>
      <c r="M168" s="144"/>
      <c r="N168" s="144"/>
      <c r="O168" s="144"/>
      <c r="P168" s="174"/>
      <c r="Q168" s="174"/>
      <c r="R168" s="174"/>
      <c r="S168" s="174"/>
      <c r="T168" s="174"/>
      <c r="U168" s="174"/>
      <c r="V168" s="174"/>
      <c r="W168" s="174"/>
      <c r="X168" s="173"/>
      <c r="Y168" s="144"/>
    </row>
    <row r="169" spans="1:25" s="65" customFormat="1" x14ac:dyDescent="0.25">
      <c r="A169" s="54"/>
      <c r="B169" s="53"/>
      <c r="C169" s="53"/>
      <c r="D169" s="53"/>
      <c r="E169" s="53"/>
      <c r="F169" s="52" t="s">
        <v>1181</v>
      </c>
      <c r="G169" s="100"/>
      <c r="H169" s="100"/>
      <c r="I169" s="100"/>
      <c r="J169" s="100"/>
      <c r="K169" s="117"/>
      <c r="L169" s="100"/>
      <c r="M169" s="100"/>
      <c r="N169" s="100"/>
      <c r="O169" s="100"/>
      <c r="P169" s="172"/>
      <c r="Q169" s="172"/>
      <c r="R169" s="172"/>
      <c r="S169" s="172"/>
      <c r="T169" s="172"/>
      <c r="U169" s="172"/>
      <c r="V169" s="172">
        <f>O169-I169</f>
        <v>0</v>
      </c>
      <c r="W169" s="172">
        <f>I169-O169</f>
        <v>0</v>
      </c>
      <c r="X169" s="171"/>
      <c r="Y169" s="100"/>
    </row>
    <row r="170" spans="1:25" s="65" customFormat="1" ht="30" x14ac:dyDescent="0.25">
      <c r="A170" s="32">
        <v>411200</v>
      </c>
      <c r="B170" s="31" t="s">
        <v>420</v>
      </c>
      <c r="C170" s="31" t="s">
        <v>166</v>
      </c>
      <c r="D170" s="32">
        <v>34</v>
      </c>
      <c r="E170" s="32">
        <v>74</v>
      </c>
      <c r="F170" s="33" t="s">
        <v>36</v>
      </c>
      <c r="G170" s="38"/>
      <c r="H170" s="38"/>
      <c r="I170" s="38">
        <v>198</v>
      </c>
      <c r="J170" s="38">
        <v>198</v>
      </c>
      <c r="K170" s="37">
        <v>40</v>
      </c>
      <c r="L170" s="38"/>
      <c r="M170" s="38">
        <v>100</v>
      </c>
      <c r="N170" s="38">
        <v>100</v>
      </c>
      <c r="O170" s="38">
        <v>100</v>
      </c>
      <c r="P170" s="37"/>
      <c r="Q170" s="6">
        <f>O170-N170</f>
        <v>0</v>
      </c>
      <c r="R170" s="6">
        <f>N170-O170</f>
        <v>0</v>
      </c>
      <c r="S170" s="6"/>
      <c r="T170" s="6">
        <f>I170-O170</f>
        <v>98</v>
      </c>
      <c r="U170" s="28">
        <f>O170/I170*100</f>
        <v>50.505050505050505</v>
      </c>
      <c r="V170" s="38"/>
      <c r="W170" s="38">
        <f>I170-O170</f>
        <v>98</v>
      </c>
      <c r="X170" s="37">
        <f>O170/I170*100</f>
        <v>50.505050505050505</v>
      </c>
      <c r="Y170" s="38">
        <v>100</v>
      </c>
    </row>
    <row r="171" spans="1:25" s="65" customFormat="1" x14ac:dyDescent="0.25">
      <c r="A171" s="32">
        <v>412300</v>
      </c>
      <c r="B171" s="31" t="s">
        <v>420</v>
      </c>
      <c r="C171" s="31" t="s">
        <v>166</v>
      </c>
      <c r="D171" s="31" t="s">
        <v>1180</v>
      </c>
      <c r="E171" s="31" t="s">
        <v>1129</v>
      </c>
      <c r="F171" s="33" t="s">
        <v>1179</v>
      </c>
      <c r="G171" s="38"/>
      <c r="H171" s="38"/>
      <c r="I171" s="38">
        <v>2438</v>
      </c>
      <c r="J171" s="38">
        <v>2438</v>
      </c>
      <c r="K171" s="37">
        <v>640.02</v>
      </c>
      <c r="L171" s="38"/>
      <c r="M171" s="38">
        <v>3100</v>
      </c>
      <c r="N171" s="38">
        <v>2000</v>
      </c>
      <c r="O171" s="38">
        <v>2000</v>
      </c>
      <c r="P171" s="37"/>
      <c r="Q171" s="6">
        <f>O171-N171</f>
        <v>0</v>
      </c>
      <c r="R171" s="6">
        <f>N171-O171</f>
        <v>0</v>
      </c>
      <c r="S171" s="6"/>
      <c r="T171" s="6">
        <f>I171-O171</f>
        <v>438</v>
      </c>
      <c r="U171" s="28">
        <f>O171/I171*100</f>
        <v>82.034454470877776</v>
      </c>
      <c r="V171" s="38"/>
      <c r="W171" s="38">
        <f>I171-O171</f>
        <v>438</v>
      </c>
      <c r="X171" s="37">
        <f>O171/I171*100</f>
        <v>82.034454470877776</v>
      </c>
      <c r="Y171" s="38">
        <v>2000</v>
      </c>
    </row>
    <row r="172" spans="1:25" s="65" customFormat="1" x14ac:dyDescent="0.25">
      <c r="A172" s="32">
        <v>412500</v>
      </c>
      <c r="B172" s="31" t="s">
        <v>420</v>
      </c>
      <c r="C172" s="31" t="s">
        <v>166</v>
      </c>
      <c r="D172" s="31" t="s">
        <v>1178</v>
      </c>
      <c r="E172" s="31" t="s">
        <v>1128</v>
      </c>
      <c r="F172" s="33" t="s">
        <v>65</v>
      </c>
      <c r="G172" s="38"/>
      <c r="H172" s="38"/>
      <c r="I172" s="38">
        <v>334</v>
      </c>
      <c r="J172" s="38">
        <v>334</v>
      </c>
      <c r="K172" s="37">
        <v>69</v>
      </c>
      <c r="L172" s="38"/>
      <c r="M172" s="38">
        <v>600</v>
      </c>
      <c r="N172" s="38">
        <v>600</v>
      </c>
      <c r="O172" s="38">
        <v>600</v>
      </c>
      <c r="P172" s="37"/>
      <c r="Q172" s="6">
        <f>O172-N172</f>
        <v>0</v>
      </c>
      <c r="R172" s="6">
        <f>N172-O172</f>
        <v>0</v>
      </c>
      <c r="S172" s="6">
        <f>O172-I172</f>
        <v>266</v>
      </c>
      <c r="T172" s="6"/>
      <c r="U172" s="28">
        <f>O172/I172*100</f>
        <v>179.64071856287424</v>
      </c>
      <c r="V172" s="38">
        <f>O172-I172</f>
        <v>266</v>
      </c>
      <c r="W172" s="38"/>
      <c r="X172" s="37">
        <f>O172/I172*100</f>
        <v>179.64071856287424</v>
      </c>
      <c r="Y172" s="38">
        <v>600</v>
      </c>
    </row>
    <row r="173" spans="1:25" s="65" customFormat="1" x14ac:dyDescent="0.25">
      <c r="A173" s="32">
        <v>412600</v>
      </c>
      <c r="B173" s="31" t="s">
        <v>420</v>
      </c>
      <c r="C173" s="31" t="s">
        <v>166</v>
      </c>
      <c r="D173" s="31" t="s">
        <v>1177</v>
      </c>
      <c r="E173" s="31" t="s">
        <v>1126</v>
      </c>
      <c r="F173" s="33" t="s">
        <v>46</v>
      </c>
      <c r="G173" s="38"/>
      <c r="H173" s="38"/>
      <c r="I173" s="38">
        <v>0</v>
      </c>
      <c r="J173" s="38">
        <v>0</v>
      </c>
      <c r="K173" s="37">
        <v>21.9</v>
      </c>
      <c r="L173" s="38"/>
      <c r="M173" s="38">
        <v>250</v>
      </c>
      <c r="N173" s="38">
        <v>250</v>
      </c>
      <c r="O173" s="38">
        <v>250</v>
      </c>
      <c r="P173" s="37"/>
      <c r="Q173" s="6">
        <f>O173-N173</f>
        <v>0</v>
      </c>
      <c r="R173" s="6">
        <f>N173-O173</f>
        <v>0</v>
      </c>
      <c r="S173" s="6">
        <f>O173-I173</f>
        <v>250</v>
      </c>
      <c r="T173" s="6"/>
      <c r="U173" s="28"/>
      <c r="V173" s="38">
        <f>O173-I173</f>
        <v>250</v>
      </c>
      <c r="W173" s="38"/>
      <c r="X173" s="37"/>
      <c r="Y173" s="38">
        <v>250</v>
      </c>
    </row>
    <row r="174" spans="1:25" s="65" customFormat="1" x14ac:dyDescent="0.25">
      <c r="A174" s="32">
        <v>412700</v>
      </c>
      <c r="B174" s="31" t="s">
        <v>420</v>
      </c>
      <c r="C174" s="31" t="s">
        <v>166</v>
      </c>
      <c r="D174" s="31" t="s">
        <v>1176</v>
      </c>
      <c r="E174" s="31" t="s">
        <v>1125</v>
      </c>
      <c r="F174" s="33" t="s">
        <v>43</v>
      </c>
      <c r="G174" s="38"/>
      <c r="H174" s="38"/>
      <c r="I174" s="38">
        <v>2208</v>
      </c>
      <c r="J174" s="38">
        <v>2208</v>
      </c>
      <c r="K174" s="37">
        <v>538</v>
      </c>
      <c r="L174" s="38"/>
      <c r="M174" s="38">
        <v>2400</v>
      </c>
      <c r="N174" s="38">
        <v>1500</v>
      </c>
      <c r="O174" s="38">
        <v>1500</v>
      </c>
      <c r="P174" s="37"/>
      <c r="Q174" s="6">
        <f>O174-N174</f>
        <v>0</v>
      </c>
      <c r="R174" s="6">
        <f>N174-O174</f>
        <v>0</v>
      </c>
      <c r="S174" s="6"/>
      <c r="T174" s="6">
        <f>I174-O174</f>
        <v>708</v>
      </c>
      <c r="U174" s="28">
        <f>O174/I174*100</f>
        <v>67.934782608695656</v>
      </c>
      <c r="V174" s="38"/>
      <c r="W174" s="38">
        <f>I174-O174</f>
        <v>708</v>
      </c>
      <c r="X174" s="37">
        <f>O174/I174*100</f>
        <v>67.934782608695656</v>
      </c>
      <c r="Y174" s="38">
        <v>1500</v>
      </c>
    </row>
    <row r="175" spans="1:25" s="65" customFormat="1" x14ac:dyDescent="0.25">
      <c r="A175" s="32">
        <v>412900</v>
      </c>
      <c r="B175" s="31" t="s">
        <v>420</v>
      </c>
      <c r="C175" s="31" t="s">
        <v>166</v>
      </c>
      <c r="D175" s="31" t="s">
        <v>1175</v>
      </c>
      <c r="E175" s="31" t="s">
        <v>1124</v>
      </c>
      <c r="F175" s="33" t="s">
        <v>40</v>
      </c>
      <c r="G175" s="38"/>
      <c r="H175" s="38"/>
      <c r="I175" s="38">
        <v>2178</v>
      </c>
      <c r="J175" s="38">
        <v>2178</v>
      </c>
      <c r="K175" s="37">
        <v>346.9</v>
      </c>
      <c r="L175" s="38"/>
      <c r="M175" s="38">
        <v>1100</v>
      </c>
      <c r="N175" s="38">
        <v>1000</v>
      </c>
      <c r="O175" s="38">
        <v>1000</v>
      </c>
      <c r="P175" s="37"/>
      <c r="Q175" s="6">
        <f>O175-N175</f>
        <v>0</v>
      </c>
      <c r="R175" s="6">
        <f>N175-O175</f>
        <v>0</v>
      </c>
      <c r="S175" s="6"/>
      <c r="T175" s="6">
        <f>I175-O175</f>
        <v>1178</v>
      </c>
      <c r="U175" s="28">
        <f>O175/I175*100</f>
        <v>45.913682277318642</v>
      </c>
      <c r="V175" s="38"/>
      <c r="W175" s="38">
        <f>I175-O175</f>
        <v>1178</v>
      </c>
      <c r="X175" s="37">
        <f>O175/I175*100</f>
        <v>45.913682277318642</v>
      </c>
      <c r="Y175" s="38">
        <v>1000</v>
      </c>
    </row>
    <row r="176" spans="1:25" s="65" customFormat="1" hidden="1" x14ac:dyDescent="0.25">
      <c r="A176" s="32">
        <v>415200</v>
      </c>
      <c r="B176" s="31" t="s">
        <v>420</v>
      </c>
      <c r="C176" s="31" t="s">
        <v>166</v>
      </c>
      <c r="D176" s="31" t="s">
        <v>1174</v>
      </c>
      <c r="E176" s="31"/>
      <c r="F176" s="33" t="s">
        <v>1173</v>
      </c>
      <c r="G176" s="38"/>
      <c r="H176" s="38"/>
      <c r="I176" s="38">
        <v>76470</v>
      </c>
      <c r="J176" s="38">
        <v>70670</v>
      </c>
      <c r="K176" s="37">
        <v>37990.57</v>
      </c>
      <c r="L176" s="38"/>
      <c r="M176" s="38">
        <v>55000</v>
      </c>
      <c r="N176" s="118">
        <v>55000</v>
      </c>
      <c r="O176" s="38">
        <v>0</v>
      </c>
      <c r="P176" s="37"/>
      <c r="Q176" s="6"/>
      <c r="R176" s="6">
        <f>N176-O176</f>
        <v>55000</v>
      </c>
      <c r="S176" s="6"/>
      <c r="T176" s="6">
        <f>I176-O176</f>
        <v>76470</v>
      </c>
      <c r="U176" s="28">
        <f>O176/I176*100</f>
        <v>0</v>
      </c>
      <c r="V176" s="38"/>
      <c r="W176" s="38">
        <f>I176-O176</f>
        <v>76470</v>
      </c>
      <c r="X176" s="37">
        <f>O176/I176*100</f>
        <v>0</v>
      </c>
      <c r="Y176" s="38">
        <v>0</v>
      </c>
    </row>
    <row r="177" spans="1:25" s="65" customFormat="1" ht="30" hidden="1" customHeight="1" x14ac:dyDescent="0.25">
      <c r="A177" s="32">
        <v>487400</v>
      </c>
      <c r="B177" s="31" t="s">
        <v>334</v>
      </c>
      <c r="C177" s="31" t="s">
        <v>166</v>
      </c>
      <c r="D177" s="31" t="s">
        <v>1172</v>
      </c>
      <c r="E177" s="31"/>
      <c r="F177" s="33" t="s">
        <v>1171</v>
      </c>
      <c r="G177" s="38"/>
      <c r="H177" s="38"/>
      <c r="I177" s="38">
        <v>0</v>
      </c>
      <c r="J177" s="38">
        <v>0</v>
      </c>
      <c r="K177" s="37">
        <v>0</v>
      </c>
      <c r="L177" s="38"/>
      <c r="M177" s="38">
        <v>1250</v>
      </c>
      <c r="N177" s="38">
        <v>0</v>
      </c>
      <c r="O177" s="38">
        <v>0</v>
      </c>
      <c r="P177" s="37"/>
      <c r="Q177" s="6">
        <f>O177-N177</f>
        <v>0</v>
      </c>
      <c r="R177" s="6">
        <f>N177-O177</f>
        <v>0</v>
      </c>
      <c r="S177" s="6">
        <f>O177-I177</f>
        <v>0</v>
      </c>
      <c r="T177" s="6">
        <f>I177-O177</f>
        <v>0</v>
      </c>
      <c r="U177" s="28"/>
      <c r="V177" s="38">
        <f>O177-I177</f>
        <v>0</v>
      </c>
      <c r="W177" s="38">
        <f>I177-O177</f>
        <v>0</v>
      </c>
      <c r="X177" s="37"/>
      <c r="Y177" s="38">
        <v>0</v>
      </c>
    </row>
    <row r="178" spans="1:25" s="65" customFormat="1" x14ac:dyDescent="0.25">
      <c r="A178" s="32">
        <v>511300</v>
      </c>
      <c r="B178" s="31" t="s">
        <v>420</v>
      </c>
      <c r="C178" s="31" t="s">
        <v>166</v>
      </c>
      <c r="D178" s="31" t="s">
        <v>1170</v>
      </c>
      <c r="E178" s="31" t="s">
        <v>1123</v>
      </c>
      <c r="F178" s="33" t="s">
        <v>1147</v>
      </c>
      <c r="G178" s="38"/>
      <c r="H178" s="38"/>
      <c r="I178" s="38">
        <v>0</v>
      </c>
      <c r="J178" s="38">
        <v>0</v>
      </c>
      <c r="K178" s="37">
        <v>1071.22</v>
      </c>
      <c r="L178" s="38"/>
      <c r="M178" s="38">
        <v>4700</v>
      </c>
      <c r="N178" s="38">
        <v>4700</v>
      </c>
      <c r="O178" s="38">
        <v>4700</v>
      </c>
      <c r="P178" s="37"/>
      <c r="Q178" s="6">
        <f>O178-N178</f>
        <v>0</v>
      </c>
      <c r="R178" s="6">
        <f>N178-O178</f>
        <v>0</v>
      </c>
      <c r="S178" s="6">
        <f>O178-I178</f>
        <v>4700</v>
      </c>
      <c r="T178" s="6"/>
      <c r="U178" s="28"/>
      <c r="V178" s="38">
        <f>O178-I178</f>
        <v>4700</v>
      </c>
      <c r="W178" s="38"/>
      <c r="X178" s="37"/>
      <c r="Y178" s="38">
        <v>4700</v>
      </c>
    </row>
    <row r="179" spans="1:25" s="65" customFormat="1" ht="30" hidden="1" customHeight="1" x14ac:dyDescent="0.25">
      <c r="A179" s="32">
        <v>511300</v>
      </c>
      <c r="B179" s="31" t="s">
        <v>420</v>
      </c>
      <c r="C179" s="31" t="s">
        <v>166</v>
      </c>
      <c r="D179" s="31" t="s">
        <v>1169</v>
      </c>
      <c r="E179" s="31"/>
      <c r="F179" s="33" t="s">
        <v>1168</v>
      </c>
      <c r="G179" s="38"/>
      <c r="H179" s="38"/>
      <c r="I179" s="38">
        <v>0</v>
      </c>
      <c r="J179" s="38">
        <v>0</v>
      </c>
      <c r="K179" s="37">
        <v>0</v>
      </c>
      <c r="L179" s="38"/>
      <c r="M179" s="38">
        <v>25000</v>
      </c>
      <c r="N179" s="38">
        <v>0</v>
      </c>
      <c r="O179" s="38">
        <v>0</v>
      </c>
      <c r="P179" s="37"/>
      <c r="Q179" s="6">
        <f>O179-N179</f>
        <v>0</v>
      </c>
      <c r="R179" s="6">
        <f>N179-O179</f>
        <v>0</v>
      </c>
      <c r="S179" s="6">
        <f>O179-I179</f>
        <v>0</v>
      </c>
      <c r="T179" s="6">
        <f>I179-O179</f>
        <v>0</v>
      </c>
      <c r="U179" s="28"/>
      <c r="V179" s="38">
        <f>O179-I179</f>
        <v>0</v>
      </c>
      <c r="W179" s="38">
        <f>I179-O179</f>
        <v>0</v>
      </c>
      <c r="X179" s="37"/>
      <c r="Y179" s="38">
        <v>0</v>
      </c>
    </row>
    <row r="180" spans="1:25" s="65" customFormat="1" ht="30" x14ac:dyDescent="0.25">
      <c r="A180" s="32">
        <v>516100</v>
      </c>
      <c r="B180" s="31" t="s">
        <v>420</v>
      </c>
      <c r="C180" s="31" t="s">
        <v>166</v>
      </c>
      <c r="D180" s="31" t="s">
        <v>1167</v>
      </c>
      <c r="E180" s="31" t="s">
        <v>1122</v>
      </c>
      <c r="F180" s="33" t="s">
        <v>1166</v>
      </c>
      <c r="G180" s="38"/>
      <c r="H180" s="38"/>
      <c r="I180" s="38">
        <v>297</v>
      </c>
      <c r="J180" s="38">
        <v>297</v>
      </c>
      <c r="K180" s="37">
        <v>92.9</v>
      </c>
      <c r="L180" s="38"/>
      <c r="M180" s="38">
        <v>300</v>
      </c>
      <c r="N180" s="38">
        <v>300</v>
      </c>
      <c r="O180" s="38">
        <v>300</v>
      </c>
      <c r="P180" s="37"/>
      <c r="Q180" s="6">
        <f>O180-N180</f>
        <v>0</v>
      </c>
      <c r="R180" s="6">
        <f>N180-O180</f>
        <v>0</v>
      </c>
      <c r="S180" s="6">
        <f>O180-I180</f>
        <v>3</v>
      </c>
      <c r="T180" s="6"/>
      <c r="U180" s="28">
        <f>O180/I180*100</f>
        <v>101.01010101010101</v>
      </c>
      <c r="V180" s="38">
        <f>O180-I180</f>
        <v>3</v>
      </c>
      <c r="W180" s="38"/>
      <c r="X180" s="37">
        <f>O180/I180*100</f>
        <v>101.01010101010101</v>
      </c>
      <c r="Y180" s="38">
        <v>300</v>
      </c>
    </row>
    <row r="181" spans="1:25" s="65" customFormat="1" ht="15" hidden="1" customHeight="1" x14ac:dyDescent="0.25">
      <c r="A181" s="32">
        <v>631900</v>
      </c>
      <c r="B181" s="31" t="s">
        <v>85</v>
      </c>
      <c r="C181" s="31"/>
      <c r="D181" s="31" t="s">
        <v>28</v>
      </c>
      <c r="E181" s="31"/>
      <c r="F181" s="33" t="s">
        <v>0</v>
      </c>
      <c r="G181" s="38"/>
      <c r="H181" s="38"/>
      <c r="I181" s="38">
        <v>0</v>
      </c>
      <c r="J181" s="38">
        <v>0</v>
      </c>
      <c r="K181" s="37">
        <v>59.1</v>
      </c>
      <c r="L181" s="38"/>
      <c r="M181" s="38">
        <v>100</v>
      </c>
      <c r="N181" s="38">
        <v>0</v>
      </c>
      <c r="O181" s="38">
        <v>0</v>
      </c>
      <c r="P181" s="37"/>
      <c r="Q181" s="6">
        <f>O181-N181</f>
        <v>0</v>
      </c>
      <c r="R181" s="6">
        <f>N181-O181</f>
        <v>0</v>
      </c>
      <c r="S181" s="6">
        <f>O181-I181</f>
        <v>0</v>
      </c>
      <c r="T181" s="6">
        <f>I181-O181</f>
        <v>0</v>
      </c>
      <c r="U181" s="28"/>
      <c r="V181" s="38">
        <f>O181-I181</f>
        <v>0</v>
      </c>
      <c r="W181" s="38">
        <f>I181-O181</f>
        <v>0</v>
      </c>
      <c r="X181" s="37"/>
      <c r="Y181" s="38">
        <v>0</v>
      </c>
    </row>
    <row r="182" spans="1:25" s="65" customFormat="1" ht="30" x14ac:dyDescent="0.25">
      <c r="A182" s="58"/>
      <c r="B182" s="57"/>
      <c r="C182" s="57"/>
      <c r="D182" s="57"/>
      <c r="E182" s="57"/>
      <c r="F182" s="55" t="s">
        <v>1165</v>
      </c>
      <c r="G182" s="48">
        <f>SUM(G184:G185)</f>
        <v>540227.64</v>
      </c>
      <c r="H182" s="48">
        <f>SUM(H184:H185)</f>
        <v>562320</v>
      </c>
      <c r="I182" s="48">
        <f>SUM(I184:I185)</f>
        <v>562320</v>
      </c>
      <c r="J182" s="48">
        <f>SUM(J184:J185)</f>
        <v>562320</v>
      </c>
      <c r="K182" s="49">
        <f>SUM(K184:K185)</f>
        <v>419966.26</v>
      </c>
      <c r="L182" s="48">
        <f>SUM(L184:L185)</f>
        <v>0</v>
      </c>
      <c r="M182" s="48">
        <f>SUM(M184:M185)</f>
        <v>599320</v>
      </c>
      <c r="N182" s="48">
        <f>SUM(N184:N185)</f>
        <v>599320</v>
      </c>
      <c r="O182" s="48">
        <f>SUM(O184:O185)</f>
        <v>599320</v>
      </c>
      <c r="P182" s="48">
        <f>SUM(P184:P185)</f>
        <v>0</v>
      </c>
      <c r="Q182" s="48">
        <f>SUM(Q184:Q185)</f>
        <v>0</v>
      </c>
      <c r="R182" s="48">
        <f>SUM(R184:R185)</f>
        <v>0</v>
      </c>
      <c r="S182" s="48">
        <f>SUM(S184:S185)</f>
        <v>37000</v>
      </c>
      <c r="T182" s="48">
        <f>SUM(T184:T185)</f>
        <v>0</v>
      </c>
      <c r="U182" s="48">
        <f>SUM(U184:U185)</f>
        <v>207.98584131917465</v>
      </c>
      <c r="V182" s="48">
        <f>SUM(V184:V185)</f>
        <v>37000</v>
      </c>
      <c r="W182" s="48">
        <f>SUM(W184:W185)</f>
        <v>0</v>
      </c>
      <c r="X182" s="49">
        <f>O182/I182*100</f>
        <v>106.57988334044673</v>
      </c>
      <c r="Y182" s="48">
        <f>SUM(Y184:Y185)</f>
        <v>599320</v>
      </c>
    </row>
    <row r="183" spans="1:25" s="7" customFormat="1" x14ac:dyDescent="0.25">
      <c r="A183" s="58"/>
      <c r="B183" s="57"/>
      <c r="C183" s="57"/>
      <c r="D183" s="57"/>
      <c r="E183" s="57"/>
      <c r="F183" s="52" t="s">
        <v>1161</v>
      </c>
      <c r="G183" s="48"/>
      <c r="H183" s="48"/>
      <c r="I183" s="48"/>
      <c r="J183" s="48"/>
      <c r="K183" s="49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9"/>
      <c r="Y183" s="48"/>
    </row>
    <row r="184" spans="1:25" s="7" customFormat="1" ht="30" x14ac:dyDescent="0.25">
      <c r="A184" s="32">
        <v>412900</v>
      </c>
      <c r="B184" s="31" t="s">
        <v>420</v>
      </c>
      <c r="C184" s="31" t="s">
        <v>166</v>
      </c>
      <c r="D184" s="32">
        <v>48</v>
      </c>
      <c r="E184" s="32">
        <v>82</v>
      </c>
      <c r="F184" s="33" t="s">
        <v>1164</v>
      </c>
      <c r="G184" s="38">
        <v>440227.64</v>
      </c>
      <c r="H184" s="38">
        <v>463320</v>
      </c>
      <c r="I184" s="38">
        <v>463320</v>
      </c>
      <c r="J184" s="38">
        <v>463320</v>
      </c>
      <c r="K184" s="37">
        <v>345716.26</v>
      </c>
      <c r="L184" s="38"/>
      <c r="M184" s="38">
        <v>500320</v>
      </c>
      <c r="N184" s="38">
        <v>500320</v>
      </c>
      <c r="O184" s="38">
        <v>500320</v>
      </c>
      <c r="P184" s="37"/>
      <c r="Q184" s="6">
        <f>O184-N184</f>
        <v>0</v>
      </c>
      <c r="R184" s="6">
        <f>N184-O184</f>
        <v>0</v>
      </c>
      <c r="S184" s="6">
        <f>O184-I184</f>
        <v>37000</v>
      </c>
      <c r="T184" s="6"/>
      <c r="U184" s="28">
        <f>O184/I184*100</f>
        <v>107.98584131917465</v>
      </c>
      <c r="V184" s="38">
        <f>O184-I184</f>
        <v>37000</v>
      </c>
      <c r="W184" s="38"/>
      <c r="X184" s="37">
        <f>O184/I184*100</f>
        <v>107.98584131917465</v>
      </c>
      <c r="Y184" s="38">
        <v>500320</v>
      </c>
    </row>
    <row r="185" spans="1:25" x14ac:dyDescent="0.25">
      <c r="A185" s="32">
        <v>415200</v>
      </c>
      <c r="B185" s="31" t="s">
        <v>420</v>
      </c>
      <c r="C185" s="31" t="s">
        <v>166</v>
      </c>
      <c r="D185" s="32">
        <v>49</v>
      </c>
      <c r="E185" s="32">
        <v>83</v>
      </c>
      <c r="F185" s="33" t="s">
        <v>1163</v>
      </c>
      <c r="G185" s="38">
        <v>100000</v>
      </c>
      <c r="H185" s="38">
        <v>99000</v>
      </c>
      <c r="I185" s="38">
        <v>99000</v>
      </c>
      <c r="J185" s="38">
        <v>99000</v>
      </c>
      <c r="K185" s="37">
        <v>74250</v>
      </c>
      <c r="L185" s="38"/>
      <c r="M185" s="38">
        <v>99000</v>
      </c>
      <c r="N185" s="38">
        <v>99000</v>
      </c>
      <c r="O185" s="38">
        <v>99000</v>
      </c>
      <c r="P185" s="37"/>
      <c r="Q185" s="6">
        <f>O185-N185</f>
        <v>0</v>
      </c>
      <c r="R185" s="6">
        <f>N185-O185</f>
        <v>0</v>
      </c>
      <c r="S185" s="6">
        <f>O185-I185</f>
        <v>0</v>
      </c>
      <c r="T185" s="6">
        <f>I185-O185</f>
        <v>0</v>
      </c>
      <c r="U185" s="28">
        <f>O185/I185*100</f>
        <v>100</v>
      </c>
      <c r="V185" s="38">
        <f>O185-I185</f>
        <v>0</v>
      </c>
      <c r="W185" s="38">
        <f>I185-O185</f>
        <v>0</v>
      </c>
      <c r="X185" s="37">
        <f>O185/I185*100</f>
        <v>100</v>
      </c>
      <c r="Y185" s="38">
        <v>99000</v>
      </c>
    </row>
    <row r="186" spans="1:25" x14ac:dyDescent="0.25">
      <c r="A186" s="58"/>
      <c r="B186" s="57"/>
      <c r="C186" s="57"/>
      <c r="D186" s="57"/>
      <c r="E186" s="57"/>
      <c r="F186" s="55" t="s">
        <v>1162</v>
      </c>
      <c r="G186" s="48">
        <f>SUM(G188:G196)</f>
        <v>102327.85</v>
      </c>
      <c r="H186" s="48">
        <f>SUM(H188:H196)</f>
        <v>52470</v>
      </c>
      <c r="I186" s="48">
        <f>SUM(I188:I196)</f>
        <v>52470</v>
      </c>
      <c r="J186" s="48">
        <f>SUM(J188:J196)</f>
        <v>52470</v>
      </c>
      <c r="K186" s="49">
        <f>SUM(K188:K196)</f>
        <v>23131.68</v>
      </c>
      <c r="L186" s="48">
        <f>SUM(L188:L196)</f>
        <v>0</v>
      </c>
      <c r="M186" s="48">
        <f>SUM(M188:M196)</f>
        <v>351801</v>
      </c>
      <c r="N186" s="48">
        <f>SUM(N188:N196)</f>
        <v>351801</v>
      </c>
      <c r="O186" s="48">
        <f>SUM(O188:O196)</f>
        <v>351801</v>
      </c>
      <c r="P186" s="48">
        <f>SUM(P188:P196)</f>
        <v>351801</v>
      </c>
      <c r="Q186" s="48">
        <f>SUM(Q188:Q196)</f>
        <v>0</v>
      </c>
      <c r="R186" s="48">
        <f>SUM(R188:R196)</f>
        <v>0</v>
      </c>
      <c r="S186" s="48">
        <f>SUM(S188:S196)</f>
        <v>299331</v>
      </c>
      <c r="T186" s="48">
        <f>SUM(T188:T196)</f>
        <v>0</v>
      </c>
      <c r="U186" s="48">
        <f>SUM(U188:U196)</f>
        <v>1132.8093434343434</v>
      </c>
      <c r="V186" s="48">
        <f>SUM(V188:V196)</f>
        <v>299331</v>
      </c>
      <c r="W186" s="48">
        <f>SUM(W188:W196)</f>
        <v>0</v>
      </c>
      <c r="X186" s="49">
        <f>O186/I186*100</f>
        <v>670.48027444253864</v>
      </c>
      <c r="Y186" s="48">
        <f>SUM(Y188:Y196)</f>
        <v>351801</v>
      </c>
    </row>
    <row r="187" spans="1:25" ht="15" customHeight="1" x14ac:dyDescent="0.25">
      <c r="A187" s="58"/>
      <c r="B187" s="57"/>
      <c r="C187" s="57"/>
      <c r="D187" s="57"/>
      <c r="E187" s="57"/>
      <c r="F187" s="52" t="s">
        <v>1161</v>
      </c>
      <c r="G187" s="48"/>
      <c r="H187" s="48"/>
      <c r="I187" s="48"/>
      <c r="J187" s="48"/>
      <c r="K187" s="49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9"/>
      <c r="Y187" s="48"/>
    </row>
    <row r="188" spans="1:25" ht="45.75" customHeight="1" x14ac:dyDescent="0.25">
      <c r="A188" s="32">
        <v>411200</v>
      </c>
      <c r="B188" s="31" t="s">
        <v>420</v>
      </c>
      <c r="C188" s="31" t="s">
        <v>166</v>
      </c>
      <c r="D188" s="31" t="s">
        <v>1160</v>
      </c>
      <c r="E188" s="31" t="s">
        <v>1117</v>
      </c>
      <c r="F188" s="33" t="s">
        <v>36</v>
      </c>
      <c r="G188" s="6">
        <v>220</v>
      </c>
      <c r="H188" s="6">
        <v>1980</v>
      </c>
      <c r="I188" s="6">
        <v>1980</v>
      </c>
      <c r="J188" s="6">
        <v>1980</v>
      </c>
      <c r="K188" s="29">
        <v>180</v>
      </c>
      <c r="L188" s="6"/>
      <c r="M188" s="6">
        <v>3000</v>
      </c>
      <c r="N188" s="6">
        <v>3000</v>
      </c>
      <c r="O188" s="6">
        <v>3000</v>
      </c>
      <c r="P188" s="6">
        <v>3000</v>
      </c>
      <c r="Q188" s="6">
        <f>O188-N188</f>
        <v>0</v>
      </c>
      <c r="R188" s="6">
        <f>N188-O188</f>
        <v>0</v>
      </c>
      <c r="S188" s="6">
        <f>O188-I188</f>
        <v>1020</v>
      </c>
      <c r="T188" s="6"/>
      <c r="U188" s="28">
        <f>O188/I188*100</f>
        <v>151.5151515151515</v>
      </c>
      <c r="V188" s="38">
        <f>O188-I188</f>
        <v>1020</v>
      </c>
      <c r="W188" s="38"/>
      <c r="X188" s="37">
        <f>O188/I188*100</f>
        <v>151.5151515151515</v>
      </c>
      <c r="Y188" s="6">
        <v>3000</v>
      </c>
    </row>
    <row r="189" spans="1:25" s="7" customFormat="1" x14ac:dyDescent="0.25">
      <c r="A189" s="32">
        <v>412100</v>
      </c>
      <c r="B189" s="31" t="s">
        <v>420</v>
      </c>
      <c r="C189" s="31" t="s">
        <v>166</v>
      </c>
      <c r="D189" s="31" t="s">
        <v>1159</v>
      </c>
      <c r="E189" s="31" t="s">
        <v>1112</v>
      </c>
      <c r="F189" s="88" t="s">
        <v>1158</v>
      </c>
      <c r="G189" s="6">
        <v>1500</v>
      </c>
      <c r="H189" s="6">
        <v>0</v>
      </c>
      <c r="I189" s="6">
        <v>0</v>
      </c>
      <c r="J189" s="6">
        <v>0</v>
      </c>
      <c r="K189" s="29"/>
      <c r="L189" s="6"/>
      <c r="M189" s="6">
        <v>8000</v>
      </c>
      <c r="N189" s="6">
        <v>8000</v>
      </c>
      <c r="O189" s="6">
        <v>8000</v>
      </c>
      <c r="P189" s="6">
        <v>8000</v>
      </c>
      <c r="Q189" s="6">
        <f>O189-N189</f>
        <v>0</v>
      </c>
      <c r="R189" s="6">
        <f>N189-O189</f>
        <v>0</v>
      </c>
      <c r="S189" s="6">
        <f>O189-I189</f>
        <v>8000</v>
      </c>
      <c r="T189" s="6"/>
      <c r="U189" s="28"/>
      <c r="V189" s="38">
        <f>O189-I189</f>
        <v>8000</v>
      </c>
      <c r="W189" s="38"/>
      <c r="X189" s="37"/>
      <c r="Y189" s="6">
        <v>8000</v>
      </c>
    </row>
    <row r="190" spans="1:25" s="7" customFormat="1" ht="36.75" customHeight="1" x14ac:dyDescent="0.25">
      <c r="A190" s="32">
        <v>412200</v>
      </c>
      <c r="B190" s="31" t="s">
        <v>420</v>
      </c>
      <c r="C190" s="31" t="s">
        <v>166</v>
      </c>
      <c r="D190" s="31" t="s">
        <v>1157</v>
      </c>
      <c r="E190" s="31" t="s">
        <v>1111</v>
      </c>
      <c r="F190" s="33" t="s">
        <v>34</v>
      </c>
      <c r="G190" s="38">
        <v>459.5</v>
      </c>
      <c r="H190" s="38">
        <v>0</v>
      </c>
      <c r="I190" s="38">
        <v>0</v>
      </c>
      <c r="J190" s="38">
        <v>0</v>
      </c>
      <c r="K190" s="37"/>
      <c r="L190" s="38"/>
      <c r="M190" s="38">
        <v>7000</v>
      </c>
      <c r="N190" s="38">
        <v>7000</v>
      </c>
      <c r="O190" s="38">
        <v>7000</v>
      </c>
      <c r="P190" s="38">
        <v>7000</v>
      </c>
      <c r="Q190" s="6">
        <f>O190-N190</f>
        <v>0</v>
      </c>
      <c r="R190" s="6">
        <f>N190-O190</f>
        <v>0</v>
      </c>
      <c r="S190" s="6">
        <f>O190-I190</f>
        <v>7000</v>
      </c>
      <c r="T190" s="6"/>
      <c r="U190" s="28"/>
      <c r="V190" s="38">
        <f>O190-I190</f>
        <v>7000</v>
      </c>
      <c r="W190" s="38"/>
      <c r="X190" s="37"/>
      <c r="Y190" s="38">
        <v>7000</v>
      </c>
    </row>
    <row r="191" spans="1:25" s="7" customFormat="1" x14ac:dyDescent="0.25">
      <c r="A191" s="32">
        <v>412300</v>
      </c>
      <c r="B191" s="31" t="s">
        <v>420</v>
      </c>
      <c r="C191" s="31" t="s">
        <v>166</v>
      </c>
      <c r="D191" s="31" t="s">
        <v>1156</v>
      </c>
      <c r="E191" s="31" t="s">
        <v>1110</v>
      </c>
      <c r="F191" s="33" t="s">
        <v>49</v>
      </c>
      <c r="G191" s="38">
        <v>734.46</v>
      </c>
      <c r="H191" s="38">
        <v>495</v>
      </c>
      <c r="I191" s="38">
        <v>495</v>
      </c>
      <c r="J191" s="38">
        <v>495</v>
      </c>
      <c r="K191" s="37"/>
      <c r="L191" s="38"/>
      <c r="M191" s="38">
        <v>3000</v>
      </c>
      <c r="N191" s="38">
        <v>3000</v>
      </c>
      <c r="O191" s="38">
        <v>3000</v>
      </c>
      <c r="P191" s="38">
        <v>3000</v>
      </c>
      <c r="Q191" s="6">
        <f>O191-N191</f>
        <v>0</v>
      </c>
      <c r="R191" s="6">
        <f>N191-O191</f>
        <v>0</v>
      </c>
      <c r="S191" s="6">
        <f>O191-I191</f>
        <v>2505</v>
      </c>
      <c r="T191" s="6"/>
      <c r="U191" s="28">
        <f>O191/I191*100</f>
        <v>606.06060606060601</v>
      </c>
      <c r="V191" s="38">
        <f>O191-I191</f>
        <v>2505</v>
      </c>
      <c r="W191" s="38"/>
      <c r="X191" s="37">
        <f>O191/I191*100</f>
        <v>606.06060606060601</v>
      </c>
      <c r="Y191" s="38">
        <v>3000</v>
      </c>
    </row>
    <row r="192" spans="1:25" s="7" customFormat="1" x14ac:dyDescent="0.25">
      <c r="A192" s="32">
        <v>412600</v>
      </c>
      <c r="B192" s="31" t="s">
        <v>420</v>
      </c>
      <c r="C192" s="31" t="s">
        <v>166</v>
      </c>
      <c r="D192" s="31" t="s">
        <v>1155</v>
      </c>
      <c r="E192" s="31" t="s">
        <v>1109</v>
      </c>
      <c r="F192" s="33" t="s">
        <v>1154</v>
      </c>
      <c r="G192" s="38">
        <v>876.5</v>
      </c>
      <c r="H192" s="38">
        <v>2475</v>
      </c>
      <c r="I192" s="38">
        <v>2475</v>
      </c>
      <c r="J192" s="38">
        <v>2475</v>
      </c>
      <c r="K192" s="37">
        <v>690</v>
      </c>
      <c r="L192" s="38"/>
      <c r="M192" s="38">
        <v>3000</v>
      </c>
      <c r="N192" s="38">
        <v>3000</v>
      </c>
      <c r="O192" s="38">
        <v>3000</v>
      </c>
      <c r="P192" s="38">
        <v>3000</v>
      </c>
      <c r="Q192" s="6">
        <f>O192-N192</f>
        <v>0</v>
      </c>
      <c r="R192" s="6">
        <f>N192-O192</f>
        <v>0</v>
      </c>
      <c r="S192" s="6">
        <f>O192-I192</f>
        <v>525</v>
      </c>
      <c r="T192" s="6"/>
      <c r="U192" s="28">
        <f>O192/I192*100</f>
        <v>121.21212121212122</v>
      </c>
      <c r="V192" s="38">
        <f>O192-I192</f>
        <v>525</v>
      </c>
      <c r="W192" s="38"/>
      <c r="X192" s="37">
        <f>O192/I192*100</f>
        <v>121.21212121212122</v>
      </c>
      <c r="Y192" s="38">
        <v>3000</v>
      </c>
    </row>
    <row r="193" spans="1:25" s="7" customFormat="1" x14ac:dyDescent="0.25">
      <c r="A193" s="32">
        <v>412700</v>
      </c>
      <c r="B193" s="31" t="s">
        <v>420</v>
      </c>
      <c r="C193" s="31" t="s">
        <v>166</v>
      </c>
      <c r="D193" s="31" t="s">
        <v>1153</v>
      </c>
      <c r="E193" s="31" t="s">
        <v>1108</v>
      </c>
      <c r="F193" s="33" t="s">
        <v>7</v>
      </c>
      <c r="G193" s="38">
        <v>13970.37</v>
      </c>
      <c r="H193" s="38">
        <v>0</v>
      </c>
      <c r="I193" s="38">
        <v>0</v>
      </c>
      <c r="J193" s="38">
        <v>0</v>
      </c>
      <c r="K193" s="37"/>
      <c r="L193" s="38"/>
      <c r="M193" s="38">
        <v>16000</v>
      </c>
      <c r="N193" s="38">
        <v>16000</v>
      </c>
      <c r="O193" s="38">
        <v>16000</v>
      </c>
      <c r="P193" s="38">
        <v>16000</v>
      </c>
      <c r="Q193" s="6">
        <f>O193-N193</f>
        <v>0</v>
      </c>
      <c r="R193" s="6">
        <f>N193-O193</f>
        <v>0</v>
      </c>
      <c r="S193" s="6">
        <f>O193-I193</f>
        <v>16000</v>
      </c>
      <c r="T193" s="6"/>
      <c r="U193" s="28"/>
      <c r="V193" s="38">
        <f>O193-I193</f>
        <v>16000</v>
      </c>
      <c r="W193" s="38"/>
      <c r="X193" s="37"/>
      <c r="Y193" s="38">
        <v>16000</v>
      </c>
    </row>
    <row r="194" spans="1:25" s="7" customFormat="1" ht="45" x14ac:dyDescent="0.25">
      <c r="A194" s="32">
        <v>412900</v>
      </c>
      <c r="B194" s="31" t="s">
        <v>420</v>
      </c>
      <c r="C194" s="31" t="s">
        <v>166</v>
      </c>
      <c r="D194" s="31" t="s">
        <v>1152</v>
      </c>
      <c r="E194" s="31" t="s">
        <v>1107</v>
      </c>
      <c r="F194" s="33" t="s">
        <v>1151</v>
      </c>
      <c r="G194" s="38">
        <v>83689.52</v>
      </c>
      <c r="H194" s="38">
        <v>47520</v>
      </c>
      <c r="I194" s="38">
        <v>47520</v>
      </c>
      <c r="J194" s="38">
        <v>47520</v>
      </c>
      <c r="K194" s="37">
        <v>22261.68</v>
      </c>
      <c r="L194" s="38"/>
      <c r="M194" s="38">
        <v>120711</v>
      </c>
      <c r="N194" s="38">
        <v>120711</v>
      </c>
      <c r="O194" s="38">
        <v>120711</v>
      </c>
      <c r="P194" s="38">
        <v>120711</v>
      </c>
      <c r="Q194" s="6">
        <f>O194-N194</f>
        <v>0</v>
      </c>
      <c r="R194" s="6">
        <f>N194-O194</f>
        <v>0</v>
      </c>
      <c r="S194" s="6">
        <f>O194-I194</f>
        <v>73191</v>
      </c>
      <c r="T194" s="6"/>
      <c r="U194" s="28">
        <f>O194/I194*100</f>
        <v>254.02146464646464</v>
      </c>
      <c r="V194" s="38">
        <f>O194-I194</f>
        <v>73191</v>
      </c>
      <c r="W194" s="38"/>
      <c r="X194" s="37">
        <f>O194/I194*100</f>
        <v>254.02146464646464</v>
      </c>
      <c r="Y194" s="38">
        <v>120711</v>
      </c>
    </row>
    <row r="195" spans="1:25" s="7" customFormat="1" x14ac:dyDescent="0.25">
      <c r="A195" s="32">
        <v>412900</v>
      </c>
      <c r="B195" s="31" t="s">
        <v>420</v>
      </c>
      <c r="C195" s="31" t="s">
        <v>166</v>
      </c>
      <c r="D195" s="31" t="s">
        <v>1150</v>
      </c>
      <c r="E195" s="31" t="s">
        <v>1106</v>
      </c>
      <c r="F195" s="33" t="s">
        <v>1149</v>
      </c>
      <c r="G195" s="38">
        <v>0</v>
      </c>
      <c r="H195" s="38">
        <v>0</v>
      </c>
      <c r="I195" s="38">
        <v>0</v>
      </c>
      <c r="J195" s="38">
        <v>0</v>
      </c>
      <c r="K195" s="37"/>
      <c r="L195" s="38"/>
      <c r="M195" s="38">
        <v>189090</v>
      </c>
      <c r="N195" s="38">
        <v>189090</v>
      </c>
      <c r="O195" s="38">
        <v>189090</v>
      </c>
      <c r="P195" s="38">
        <v>189090</v>
      </c>
      <c r="Q195" s="6">
        <f>O195-N195</f>
        <v>0</v>
      </c>
      <c r="R195" s="6">
        <f>N195-O195</f>
        <v>0</v>
      </c>
      <c r="S195" s="6">
        <f>O195-I195</f>
        <v>189090</v>
      </c>
      <c r="T195" s="6"/>
      <c r="U195" s="28"/>
      <c r="V195" s="38">
        <f>O195-I195</f>
        <v>189090</v>
      </c>
      <c r="W195" s="38"/>
      <c r="X195" s="37"/>
      <c r="Y195" s="38">
        <v>189090</v>
      </c>
    </row>
    <row r="196" spans="1:25" s="7" customFormat="1" x14ac:dyDescent="0.25">
      <c r="A196" s="32">
        <v>511300</v>
      </c>
      <c r="B196" s="31" t="s">
        <v>420</v>
      </c>
      <c r="C196" s="31" t="s">
        <v>166</v>
      </c>
      <c r="D196" s="31" t="s">
        <v>1148</v>
      </c>
      <c r="E196" s="31" t="s">
        <v>1101</v>
      </c>
      <c r="F196" s="33" t="s">
        <v>1147</v>
      </c>
      <c r="G196" s="38">
        <v>877.5</v>
      </c>
      <c r="H196" s="38">
        <v>0</v>
      </c>
      <c r="I196" s="38">
        <v>0</v>
      </c>
      <c r="J196" s="38">
        <v>0</v>
      </c>
      <c r="K196" s="37"/>
      <c r="L196" s="38"/>
      <c r="M196" s="38">
        <v>2000</v>
      </c>
      <c r="N196" s="38">
        <v>2000</v>
      </c>
      <c r="O196" s="38">
        <v>2000</v>
      </c>
      <c r="P196" s="38">
        <v>2000</v>
      </c>
      <c r="Q196" s="6">
        <f>O196-N196</f>
        <v>0</v>
      </c>
      <c r="R196" s="6">
        <f>N196-O196</f>
        <v>0</v>
      </c>
      <c r="S196" s="6">
        <f>O196-I196</f>
        <v>2000</v>
      </c>
      <c r="T196" s="6"/>
      <c r="U196" s="28"/>
      <c r="V196" s="38">
        <f>O196-I196</f>
        <v>2000</v>
      </c>
      <c r="W196" s="38"/>
      <c r="X196" s="37"/>
      <c r="Y196" s="38">
        <v>2000</v>
      </c>
    </row>
    <row r="197" spans="1:25" s="7" customFormat="1" ht="16.5" customHeight="1" x14ac:dyDescent="0.25">
      <c r="A197" s="64"/>
      <c r="B197" s="63"/>
      <c r="C197" s="63"/>
      <c r="D197" s="63"/>
      <c r="E197" s="63"/>
      <c r="F197" s="62" t="s">
        <v>1146</v>
      </c>
      <c r="G197" s="99">
        <f>SUM(G198)</f>
        <v>5495.22</v>
      </c>
      <c r="H197" s="99">
        <f>SUM(H198)</f>
        <v>5396</v>
      </c>
      <c r="I197" s="99">
        <f>SUM(I198)</f>
        <v>5396</v>
      </c>
      <c r="J197" s="99">
        <f>SUM(J198)</f>
        <v>5396</v>
      </c>
      <c r="K197" s="60">
        <f>SUM(K198)</f>
        <v>2894.06</v>
      </c>
      <c r="L197" s="99">
        <f>SUM(L198)</f>
        <v>0</v>
      </c>
      <c r="M197" s="99">
        <f>SUM(M198)</f>
        <v>9600</v>
      </c>
      <c r="N197" s="99">
        <f>SUM(N198)</f>
        <v>5700</v>
      </c>
      <c r="O197" s="99">
        <f>SUM(O198)</f>
        <v>5700</v>
      </c>
      <c r="P197" s="99">
        <f>SUM(P198)</f>
        <v>0</v>
      </c>
      <c r="Q197" s="99">
        <f>SUM(Q198)</f>
        <v>0</v>
      </c>
      <c r="R197" s="99">
        <f>SUM(R198)</f>
        <v>0</v>
      </c>
      <c r="S197" s="99">
        <f>SUM(S198)</f>
        <v>700</v>
      </c>
      <c r="T197" s="99">
        <f>SUM(T198)</f>
        <v>396</v>
      </c>
      <c r="U197" s="99">
        <f>SUM(U198)</f>
        <v>459.84293680962708</v>
      </c>
      <c r="V197" s="99">
        <f>SUM(V198)</f>
        <v>700</v>
      </c>
      <c r="W197" s="99">
        <f>SUM(W198)</f>
        <v>396</v>
      </c>
      <c r="X197" s="60">
        <f>O197/I197*100</f>
        <v>105.63380281690141</v>
      </c>
      <c r="Y197" s="99">
        <f>SUM(Y198)</f>
        <v>5700</v>
      </c>
    </row>
    <row r="198" spans="1:25" s="7" customFormat="1" ht="30" x14ac:dyDescent="0.25">
      <c r="A198" s="58"/>
      <c r="B198" s="57"/>
      <c r="C198" s="57"/>
      <c r="D198" s="57"/>
      <c r="E198" s="57"/>
      <c r="F198" s="55" t="s">
        <v>1145</v>
      </c>
      <c r="G198" s="48">
        <f>SUM(G200:G206)</f>
        <v>5495.22</v>
      </c>
      <c r="H198" s="48">
        <f>SUM(H200:H206)</f>
        <v>5396</v>
      </c>
      <c r="I198" s="48">
        <f>SUM(I200:I206)</f>
        <v>5396</v>
      </c>
      <c r="J198" s="48">
        <f>SUM(J200:J206)</f>
        <v>5396</v>
      </c>
      <c r="K198" s="49">
        <f>SUM(K200:K206)</f>
        <v>2894.06</v>
      </c>
      <c r="L198" s="48">
        <f>SUM(L200:L206)</f>
        <v>0</v>
      </c>
      <c r="M198" s="48">
        <f>SUM(M200:M206)</f>
        <v>9600</v>
      </c>
      <c r="N198" s="48">
        <f>SUM(N200:N206)</f>
        <v>5700</v>
      </c>
      <c r="O198" s="48">
        <f>SUM(O200:O206)</f>
        <v>5700</v>
      </c>
      <c r="P198" s="48">
        <f>SUM(P200:P206)</f>
        <v>0</v>
      </c>
      <c r="Q198" s="48">
        <f>SUM(Q200:Q206)</f>
        <v>0</v>
      </c>
      <c r="R198" s="48">
        <f>SUM(R200:R206)</f>
        <v>0</v>
      </c>
      <c r="S198" s="48">
        <f>SUM(S200:S206)</f>
        <v>700</v>
      </c>
      <c r="T198" s="48">
        <f>SUM(T200:T206)</f>
        <v>396</v>
      </c>
      <c r="U198" s="48">
        <f>SUM(U200:U206)</f>
        <v>459.84293680962708</v>
      </c>
      <c r="V198" s="48">
        <f>SUM(V200:V206)</f>
        <v>700</v>
      </c>
      <c r="W198" s="48">
        <f>SUM(W200:W206)</f>
        <v>396</v>
      </c>
      <c r="X198" s="49">
        <f>O198/I198*100</f>
        <v>105.63380281690141</v>
      </c>
      <c r="Y198" s="48">
        <f>SUM(Y200:Y206)</f>
        <v>5700</v>
      </c>
    </row>
    <row r="199" spans="1:25" s="7" customFormat="1" x14ac:dyDescent="0.25">
      <c r="A199" s="58"/>
      <c r="B199" s="57"/>
      <c r="C199" s="57"/>
      <c r="D199" s="57"/>
      <c r="E199" s="57"/>
      <c r="F199" s="52" t="s">
        <v>1144</v>
      </c>
      <c r="G199" s="100"/>
      <c r="H199" s="100"/>
      <c r="I199" s="100"/>
      <c r="J199" s="100"/>
      <c r="K199" s="117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17"/>
      <c r="Y199" s="100"/>
    </row>
    <row r="200" spans="1:25" s="7" customFormat="1" ht="30" x14ac:dyDescent="0.25">
      <c r="A200" s="32">
        <v>411200</v>
      </c>
      <c r="B200" s="31" t="s">
        <v>420</v>
      </c>
      <c r="C200" s="31" t="s">
        <v>166</v>
      </c>
      <c r="D200" s="32">
        <v>59</v>
      </c>
      <c r="E200" s="32">
        <v>93</v>
      </c>
      <c r="F200" s="33" t="s">
        <v>36</v>
      </c>
      <c r="G200" s="38">
        <v>614.6</v>
      </c>
      <c r="H200" s="38">
        <v>495</v>
      </c>
      <c r="I200" s="38">
        <v>495</v>
      </c>
      <c r="J200" s="38">
        <v>495</v>
      </c>
      <c r="K200" s="37">
        <v>110</v>
      </c>
      <c r="L200" s="38"/>
      <c r="M200" s="38">
        <v>500</v>
      </c>
      <c r="N200" s="38">
        <v>500</v>
      </c>
      <c r="O200" s="38">
        <v>500</v>
      </c>
      <c r="P200" s="37"/>
      <c r="Q200" s="6">
        <f>O200-N200</f>
        <v>0</v>
      </c>
      <c r="R200" s="6">
        <f>N200-O200</f>
        <v>0</v>
      </c>
      <c r="S200" s="6">
        <f>O200-I200</f>
        <v>5</v>
      </c>
      <c r="T200" s="6"/>
      <c r="U200" s="28">
        <f>O200/I200*100</f>
        <v>101.01010101010101</v>
      </c>
      <c r="V200" s="38">
        <f>O200-I200</f>
        <v>5</v>
      </c>
      <c r="W200" s="38"/>
      <c r="X200" s="37">
        <f>O200/I200*100</f>
        <v>101.01010101010101</v>
      </c>
      <c r="Y200" s="38">
        <v>500</v>
      </c>
    </row>
    <row r="201" spans="1:25" s="7" customFormat="1" x14ac:dyDescent="0.25">
      <c r="A201" s="32">
        <v>412300</v>
      </c>
      <c r="B201" s="31" t="s">
        <v>420</v>
      </c>
      <c r="C201" s="31" t="s">
        <v>166</v>
      </c>
      <c r="D201" s="32">
        <v>60</v>
      </c>
      <c r="E201" s="32">
        <v>94</v>
      </c>
      <c r="F201" s="33" t="s">
        <v>49</v>
      </c>
      <c r="G201" s="38">
        <v>132.41999999999999</v>
      </c>
      <c r="H201" s="38">
        <v>693</v>
      </c>
      <c r="I201" s="38">
        <v>693</v>
      </c>
      <c r="J201" s="38">
        <v>693</v>
      </c>
      <c r="K201" s="37">
        <v>614.16</v>
      </c>
      <c r="L201" s="38"/>
      <c r="M201" s="38">
        <v>700</v>
      </c>
      <c r="N201" s="38">
        <v>700</v>
      </c>
      <c r="O201" s="38">
        <v>700</v>
      </c>
      <c r="P201" s="37"/>
      <c r="Q201" s="6">
        <f>O201-N201</f>
        <v>0</v>
      </c>
      <c r="R201" s="6">
        <f>N201-O201</f>
        <v>0</v>
      </c>
      <c r="S201" s="6">
        <f>O201-I201</f>
        <v>7</v>
      </c>
      <c r="T201" s="6"/>
      <c r="U201" s="28">
        <f>O201/I201*100</f>
        <v>101.01010101010101</v>
      </c>
      <c r="V201" s="38">
        <f>O201-I201</f>
        <v>7</v>
      </c>
      <c r="W201" s="38"/>
      <c r="X201" s="37">
        <f>O201/I201*100</f>
        <v>101.01010101010101</v>
      </c>
      <c r="Y201" s="38">
        <v>700</v>
      </c>
    </row>
    <row r="202" spans="1:25" s="7" customFormat="1" ht="15" customHeight="1" x14ac:dyDescent="0.25">
      <c r="A202" s="32">
        <v>412500</v>
      </c>
      <c r="B202" s="31" t="s">
        <v>420</v>
      </c>
      <c r="C202" s="31" t="s">
        <v>166</v>
      </c>
      <c r="D202" s="32">
        <v>61</v>
      </c>
      <c r="E202" s="32">
        <v>95</v>
      </c>
      <c r="F202" s="33" t="s">
        <v>65</v>
      </c>
      <c r="G202" s="38">
        <v>0</v>
      </c>
      <c r="H202" s="38">
        <v>0</v>
      </c>
      <c r="I202" s="38">
        <v>0</v>
      </c>
      <c r="J202" s="38">
        <v>0</v>
      </c>
      <c r="K202" s="37"/>
      <c r="L202" s="38"/>
      <c r="M202" s="38">
        <v>500</v>
      </c>
      <c r="N202" s="38">
        <v>0</v>
      </c>
      <c r="O202" s="38">
        <v>0</v>
      </c>
      <c r="P202" s="37"/>
      <c r="Q202" s="6">
        <f>O202-N202</f>
        <v>0</v>
      </c>
      <c r="R202" s="6">
        <f>N202-O202</f>
        <v>0</v>
      </c>
      <c r="S202" s="6">
        <f>O202-I202</f>
        <v>0</v>
      </c>
      <c r="T202" s="6">
        <f>I202-O202</f>
        <v>0</v>
      </c>
      <c r="U202" s="28"/>
      <c r="V202" s="38">
        <f>O202-I202</f>
        <v>0</v>
      </c>
      <c r="W202" s="38">
        <f>I202-O202</f>
        <v>0</v>
      </c>
      <c r="X202" s="37" t="e">
        <f>O202/I202*100</f>
        <v>#DIV/0!</v>
      </c>
      <c r="Y202" s="38">
        <v>0</v>
      </c>
    </row>
    <row r="203" spans="1:25" s="7" customFormat="1" x14ac:dyDescent="0.25">
      <c r="A203" s="32">
        <v>412600</v>
      </c>
      <c r="B203" s="31" t="s">
        <v>420</v>
      </c>
      <c r="C203" s="31" t="s">
        <v>166</v>
      </c>
      <c r="D203" s="32">
        <v>62</v>
      </c>
      <c r="E203" s="32">
        <v>96</v>
      </c>
      <c r="F203" s="33" t="s">
        <v>46</v>
      </c>
      <c r="G203" s="38">
        <v>1544.2</v>
      </c>
      <c r="H203" s="38">
        <v>990</v>
      </c>
      <c r="I203" s="38">
        <v>990</v>
      </c>
      <c r="J203" s="38">
        <v>990</v>
      </c>
      <c r="K203" s="37">
        <v>859.9</v>
      </c>
      <c r="L203" s="38"/>
      <c r="M203" s="38">
        <v>1500</v>
      </c>
      <c r="N203" s="38">
        <v>1500</v>
      </c>
      <c r="O203" s="38">
        <v>1500</v>
      </c>
      <c r="P203" s="37"/>
      <c r="Q203" s="6">
        <f>O203-N203</f>
        <v>0</v>
      </c>
      <c r="R203" s="6">
        <f>N203-O203</f>
        <v>0</v>
      </c>
      <c r="S203" s="6">
        <f>O203-I203</f>
        <v>510</v>
      </c>
      <c r="T203" s="6"/>
      <c r="U203" s="28">
        <f>O203/I203*100</f>
        <v>151.5151515151515</v>
      </c>
      <c r="V203" s="38">
        <f>O203-I203</f>
        <v>510</v>
      </c>
      <c r="W203" s="38"/>
      <c r="X203" s="37">
        <f>O203/I203*100</f>
        <v>151.5151515151515</v>
      </c>
      <c r="Y203" s="38">
        <v>1500</v>
      </c>
    </row>
    <row r="204" spans="1:25" s="7" customFormat="1" ht="15" customHeight="1" x14ac:dyDescent="0.25">
      <c r="A204" s="32">
        <v>412700</v>
      </c>
      <c r="B204" s="31" t="s">
        <v>420</v>
      </c>
      <c r="C204" s="31" t="s">
        <v>166</v>
      </c>
      <c r="D204" s="32">
        <v>63</v>
      </c>
      <c r="E204" s="32">
        <v>97</v>
      </c>
      <c r="F204" s="33" t="s">
        <v>43</v>
      </c>
      <c r="G204" s="38">
        <v>0</v>
      </c>
      <c r="H204" s="38">
        <v>396</v>
      </c>
      <c r="I204" s="38">
        <v>396</v>
      </c>
      <c r="J204" s="38">
        <v>396</v>
      </c>
      <c r="K204" s="37"/>
      <c r="L204" s="38"/>
      <c r="M204" s="38">
        <v>400</v>
      </c>
      <c r="N204" s="38">
        <v>0</v>
      </c>
      <c r="O204" s="38">
        <v>0</v>
      </c>
      <c r="P204" s="37"/>
      <c r="Q204" s="6">
        <f>O204-N204</f>
        <v>0</v>
      </c>
      <c r="R204" s="6">
        <f>N204-O204</f>
        <v>0</v>
      </c>
      <c r="S204" s="6"/>
      <c r="T204" s="6">
        <f>I204-O204</f>
        <v>396</v>
      </c>
      <c r="U204" s="28">
        <f>O204/I204*100</f>
        <v>0</v>
      </c>
      <c r="V204" s="38"/>
      <c r="W204" s="38">
        <f>I204-O204</f>
        <v>396</v>
      </c>
      <c r="X204" s="37">
        <f>O204/I204*100</f>
        <v>0</v>
      </c>
      <c r="Y204" s="38">
        <v>0</v>
      </c>
    </row>
    <row r="205" spans="1:25" s="7" customFormat="1" x14ac:dyDescent="0.25">
      <c r="A205" s="32">
        <v>412900</v>
      </c>
      <c r="B205" s="31" t="s">
        <v>420</v>
      </c>
      <c r="C205" s="31" t="s">
        <v>166</v>
      </c>
      <c r="D205" s="32">
        <v>64</v>
      </c>
      <c r="E205" s="32">
        <v>98</v>
      </c>
      <c r="F205" s="33" t="s">
        <v>6</v>
      </c>
      <c r="G205" s="38">
        <v>3204</v>
      </c>
      <c r="H205" s="38">
        <v>2822</v>
      </c>
      <c r="I205" s="38">
        <v>2822</v>
      </c>
      <c r="J205" s="38">
        <v>2822</v>
      </c>
      <c r="K205" s="37">
        <v>1310</v>
      </c>
      <c r="L205" s="38"/>
      <c r="M205" s="38">
        <v>3000</v>
      </c>
      <c r="N205" s="38">
        <v>3000</v>
      </c>
      <c r="O205" s="38">
        <v>3000</v>
      </c>
      <c r="P205" s="37"/>
      <c r="Q205" s="6">
        <f>O205-N205</f>
        <v>0</v>
      </c>
      <c r="R205" s="6">
        <f>N205-O205</f>
        <v>0</v>
      </c>
      <c r="S205" s="6">
        <f>O205-I205</f>
        <v>178</v>
      </c>
      <c r="T205" s="6"/>
      <c r="U205" s="28">
        <f>O205/I205*100</f>
        <v>106.30758327427357</v>
      </c>
      <c r="V205" s="38">
        <f>O205-I205</f>
        <v>178</v>
      </c>
      <c r="W205" s="38"/>
      <c r="X205" s="37">
        <f>O205/I205*100</f>
        <v>106.30758327427357</v>
      </c>
      <c r="Y205" s="38">
        <v>3000</v>
      </c>
    </row>
    <row r="206" spans="1:25" s="65" customFormat="1" ht="15" customHeight="1" x14ac:dyDescent="0.25">
      <c r="A206" s="32">
        <v>511300</v>
      </c>
      <c r="B206" s="31" t="s">
        <v>420</v>
      </c>
      <c r="C206" s="31" t="s">
        <v>166</v>
      </c>
      <c r="D206" s="32">
        <v>65</v>
      </c>
      <c r="E206" s="32">
        <v>99</v>
      </c>
      <c r="F206" s="33" t="s">
        <v>56</v>
      </c>
      <c r="G206" s="38">
        <v>0</v>
      </c>
      <c r="H206" s="38">
        <v>0</v>
      </c>
      <c r="I206" s="38">
        <v>0</v>
      </c>
      <c r="J206" s="38">
        <v>0</v>
      </c>
      <c r="K206" s="37"/>
      <c r="L206" s="38"/>
      <c r="M206" s="38">
        <v>3000</v>
      </c>
      <c r="N206" s="38">
        <v>0</v>
      </c>
      <c r="O206" s="38">
        <v>0</v>
      </c>
      <c r="P206" s="37"/>
      <c r="Q206" s="6">
        <f>O206-N206</f>
        <v>0</v>
      </c>
      <c r="R206" s="6">
        <f>N206-O206</f>
        <v>0</v>
      </c>
      <c r="S206" s="6">
        <f>O206-I206</f>
        <v>0</v>
      </c>
      <c r="T206" s="6">
        <f>I206-O206</f>
        <v>0</v>
      </c>
      <c r="U206" s="28"/>
      <c r="V206" s="38">
        <f>O206-I206</f>
        <v>0</v>
      </c>
      <c r="W206" s="38">
        <f>I206-O206</f>
        <v>0</v>
      </c>
      <c r="X206" s="37" t="e">
        <f>O206/I206*100</f>
        <v>#DIV/0!</v>
      </c>
      <c r="Y206" s="38">
        <v>0</v>
      </c>
    </row>
    <row r="207" spans="1:25" ht="30" x14ac:dyDescent="0.25">
      <c r="A207" s="64"/>
      <c r="B207" s="63"/>
      <c r="C207" s="63"/>
      <c r="D207" s="63"/>
      <c r="E207" s="63"/>
      <c r="F207" s="62" t="s">
        <v>1143</v>
      </c>
      <c r="G207" s="99">
        <f>SUM(G208)</f>
        <v>18885.150000000001</v>
      </c>
      <c r="H207" s="99">
        <f>SUM(H208)</f>
        <v>38016</v>
      </c>
      <c r="I207" s="99">
        <f>SUM(I208)</f>
        <v>27830</v>
      </c>
      <c r="J207" s="99">
        <f>SUM(J208)</f>
        <v>27830</v>
      </c>
      <c r="K207" s="60">
        <f>SUM(K208)</f>
        <v>7717.130000000001</v>
      </c>
      <c r="L207" s="99">
        <f>SUM(L208)</f>
        <v>0</v>
      </c>
      <c r="M207" s="99">
        <f>SUM(M208)</f>
        <v>36000</v>
      </c>
      <c r="N207" s="99">
        <f>SUM(N208)</f>
        <v>16800</v>
      </c>
      <c r="O207" s="99">
        <f>SUM(O208)</f>
        <v>16800</v>
      </c>
      <c r="P207" s="99">
        <f>SUM(P208)</f>
        <v>0</v>
      </c>
      <c r="Q207" s="99">
        <f>SUM(Q208)</f>
        <v>0</v>
      </c>
      <c r="R207" s="99">
        <f>SUM(R208)</f>
        <v>0</v>
      </c>
      <c r="S207" s="99">
        <f>SUM(S208)</f>
        <v>6205</v>
      </c>
      <c r="T207" s="99">
        <f>SUM(T208)</f>
        <v>17235</v>
      </c>
      <c r="U207" s="99">
        <f>SUM(U208)</f>
        <v>1089.8653198653199</v>
      </c>
      <c r="V207" s="99">
        <f>SUM(V208)</f>
        <v>6205</v>
      </c>
      <c r="W207" s="99">
        <f>SUM(W208)</f>
        <v>17235</v>
      </c>
      <c r="X207" s="60">
        <f>O207/I207*100</f>
        <v>60.366510959396336</v>
      </c>
      <c r="Y207" s="99">
        <f>SUM(Y208)</f>
        <v>16800</v>
      </c>
    </row>
    <row r="208" spans="1:25" ht="30" x14ac:dyDescent="0.25">
      <c r="A208" s="58"/>
      <c r="B208" s="57"/>
      <c r="C208" s="57"/>
      <c r="D208" s="57"/>
      <c r="E208" s="57"/>
      <c r="F208" s="55" t="s">
        <v>1142</v>
      </c>
      <c r="G208" s="48">
        <f>SUM(G210:G218)</f>
        <v>18885.150000000001</v>
      </c>
      <c r="H208" s="48">
        <f>SUM(H210:H218)</f>
        <v>38016</v>
      </c>
      <c r="I208" s="48">
        <f>SUM(I210:I218)</f>
        <v>27830</v>
      </c>
      <c r="J208" s="48">
        <f>SUM(J210:J218)</f>
        <v>27830</v>
      </c>
      <c r="K208" s="49">
        <f>SUM(K210:K218)</f>
        <v>7717.130000000001</v>
      </c>
      <c r="L208" s="48">
        <f>SUM(L210:L218)</f>
        <v>0</v>
      </c>
      <c r="M208" s="48">
        <f>SUM(M210:M218)</f>
        <v>36000</v>
      </c>
      <c r="N208" s="48">
        <f>SUM(N210:N218)</f>
        <v>16800</v>
      </c>
      <c r="O208" s="48">
        <f>SUM(O210:O218)</f>
        <v>16800</v>
      </c>
      <c r="P208" s="48">
        <f>SUM(P210:P218)</f>
        <v>0</v>
      </c>
      <c r="Q208" s="48">
        <f>SUM(Q210:Q218)</f>
        <v>0</v>
      </c>
      <c r="R208" s="48">
        <f>SUM(R210:R218)</f>
        <v>0</v>
      </c>
      <c r="S208" s="48">
        <f>SUM(S210:S218)</f>
        <v>6205</v>
      </c>
      <c r="T208" s="48">
        <f>SUM(T210:T218)</f>
        <v>17235</v>
      </c>
      <c r="U208" s="48">
        <f>SUM(U210:U218)</f>
        <v>1089.8653198653199</v>
      </c>
      <c r="V208" s="48">
        <f>SUM(V210:V218)</f>
        <v>6205</v>
      </c>
      <c r="W208" s="48">
        <f>SUM(W210:W218)</f>
        <v>17235</v>
      </c>
      <c r="X208" s="49">
        <f>O208/I208*100</f>
        <v>60.366510959396336</v>
      </c>
      <c r="Y208" s="48">
        <f>SUM(Y210:Y218)</f>
        <v>16800</v>
      </c>
    </row>
    <row r="209" spans="1:25" x14ac:dyDescent="0.25">
      <c r="A209" s="58"/>
      <c r="B209" s="57"/>
      <c r="C209" s="57"/>
      <c r="D209" s="57"/>
      <c r="E209" s="57"/>
      <c r="F209" s="52" t="s">
        <v>1141</v>
      </c>
      <c r="G209" s="48"/>
      <c r="H209" s="48"/>
      <c r="I209" s="48"/>
      <c r="J209" s="48"/>
      <c r="K209" s="49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9"/>
      <c r="Y209" s="48"/>
    </row>
    <row r="210" spans="1:25" s="7" customFormat="1" ht="30" x14ac:dyDescent="0.25">
      <c r="A210" s="32">
        <v>411200</v>
      </c>
      <c r="B210" s="31" t="s">
        <v>420</v>
      </c>
      <c r="C210" s="31" t="s">
        <v>166</v>
      </c>
      <c r="D210" s="32">
        <v>66</v>
      </c>
      <c r="E210" s="32">
        <v>100</v>
      </c>
      <c r="F210" s="33" t="s">
        <v>36</v>
      </c>
      <c r="G210" s="6">
        <v>40</v>
      </c>
      <c r="H210" s="6">
        <v>990</v>
      </c>
      <c r="I210" s="6">
        <v>990</v>
      </c>
      <c r="J210" s="6">
        <v>990</v>
      </c>
      <c r="K210" s="29">
        <v>60</v>
      </c>
      <c r="L210" s="6"/>
      <c r="M210" s="6">
        <v>1000</v>
      </c>
      <c r="N210" s="6">
        <v>800</v>
      </c>
      <c r="O210" s="6">
        <v>800</v>
      </c>
      <c r="P210" s="29"/>
      <c r="Q210" s="6">
        <f>O210-N210</f>
        <v>0</v>
      </c>
      <c r="R210" s="6">
        <f>N210-O210</f>
        <v>0</v>
      </c>
      <c r="S210" s="6"/>
      <c r="T210" s="6">
        <f>I210-O210</f>
        <v>190</v>
      </c>
      <c r="U210" s="28">
        <f>O210/I210*100</f>
        <v>80.808080808080803</v>
      </c>
      <c r="V210" s="38"/>
      <c r="W210" s="38">
        <f>I210-O210</f>
        <v>190</v>
      </c>
      <c r="X210" s="37">
        <f>O210/I210*100</f>
        <v>80.808080808080803</v>
      </c>
      <c r="Y210" s="6">
        <v>800</v>
      </c>
    </row>
    <row r="211" spans="1:25" s="7" customFormat="1" x14ac:dyDescent="0.25">
      <c r="A211" s="32">
        <v>412300</v>
      </c>
      <c r="B211" s="31" t="s">
        <v>420</v>
      </c>
      <c r="C211" s="31" t="s">
        <v>166</v>
      </c>
      <c r="D211" s="32">
        <v>67</v>
      </c>
      <c r="E211" s="32">
        <v>101</v>
      </c>
      <c r="F211" s="33" t="s">
        <v>49</v>
      </c>
      <c r="G211" s="38">
        <v>2258.46</v>
      </c>
      <c r="H211" s="38">
        <v>2970</v>
      </c>
      <c r="I211" s="38">
        <v>2970</v>
      </c>
      <c r="J211" s="38">
        <v>2970</v>
      </c>
      <c r="K211" s="37">
        <v>1791.26</v>
      </c>
      <c r="L211" s="38"/>
      <c r="M211" s="38">
        <v>3000</v>
      </c>
      <c r="N211" s="38">
        <v>2500</v>
      </c>
      <c r="O211" s="38">
        <v>2500</v>
      </c>
      <c r="P211" s="37"/>
      <c r="Q211" s="6">
        <f>O211-N211</f>
        <v>0</v>
      </c>
      <c r="R211" s="6">
        <f>N211-O211</f>
        <v>0</v>
      </c>
      <c r="S211" s="6"/>
      <c r="T211" s="6">
        <f>I211-O211</f>
        <v>470</v>
      </c>
      <c r="U211" s="28">
        <f>O211/I211*100</f>
        <v>84.17508417508418</v>
      </c>
      <c r="V211" s="38"/>
      <c r="W211" s="38">
        <f>I211-O211</f>
        <v>470</v>
      </c>
      <c r="X211" s="37">
        <f>O211/I211*100</f>
        <v>84.17508417508418</v>
      </c>
      <c r="Y211" s="38">
        <v>2500</v>
      </c>
    </row>
    <row r="212" spans="1:25" s="7" customFormat="1" x14ac:dyDescent="0.25">
      <c r="A212" s="32">
        <v>412500</v>
      </c>
      <c r="B212" s="31" t="s">
        <v>420</v>
      </c>
      <c r="C212" s="31" t="s">
        <v>166</v>
      </c>
      <c r="D212" s="32">
        <v>68</v>
      </c>
      <c r="E212" s="32">
        <v>102</v>
      </c>
      <c r="F212" s="33" t="s">
        <v>65</v>
      </c>
      <c r="G212" s="38">
        <v>184.21</v>
      </c>
      <c r="H212" s="38">
        <v>495</v>
      </c>
      <c r="I212" s="38">
        <v>495</v>
      </c>
      <c r="J212" s="38">
        <v>495</v>
      </c>
      <c r="K212" s="37">
        <v>207.5</v>
      </c>
      <c r="L212" s="38"/>
      <c r="M212" s="38">
        <v>1000</v>
      </c>
      <c r="N212" s="38">
        <v>500</v>
      </c>
      <c r="O212" s="38">
        <v>500</v>
      </c>
      <c r="P212" s="37"/>
      <c r="Q212" s="6">
        <f>O212-N212</f>
        <v>0</v>
      </c>
      <c r="R212" s="6">
        <f>N212-O212</f>
        <v>0</v>
      </c>
      <c r="S212" s="6">
        <f>O212-I212</f>
        <v>5</v>
      </c>
      <c r="T212" s="6"/>
      <c r="U212" s="28">
        <f>O212/I212*100</f>
        <v>101.01010101010101</v>
      </c>
      <c r="V212" s="38">
        <f>O212-I212</f>
        <v>5</v>
      </c>
      <c r="W212" s="38"/>
      <c r="X212" s="37">
        <f>O212/I212*100</f>
        <v>101.01010101010101</v>
      </c>
      <c r="Y212" s="38">
        <v>500</v>
      </c>
    </row>
    <row r="213" spans="1:25" s="7" customFormat="1" x14ac:dyDescent="0.25">
      <c r="A213" s="32">
        <v>412600</v>
      </c>
      <c r="B213" s="31" t="s">
        <v>420</v>
      </c>
      <c r="C213" s="31" t="s">
        <v>166</v>
      </c>
      <c r="D213" s="31" t="s">
        <v>1140</v>
      </c>
      <c r="E213" s="31" t="s">
        <v>1083</v>
      </c>
      <c r="F213" s="33" t="s">
        <v>46</v>
      </c>
      <c r="G213" s="38">
        <v>327.9</v>
      </c>
      <c r="H213" s="38">
        <v>1485</v>
      </c>
      <c r="I213" s="38">
        <v>1485</v>
      </c>
      <c r="J213" s="38">
        <v>1485</v>
      </c>
      <c r="K213" s="37">
        <v>271.10000000000002</v>
      </c>
      <c r="L213" s="38"/>
      <c r="M213" s="38">
        <v>1500</v>
      </c>
      <c r="N213" s="38">
        <v>800</v>
      </c>
      <c r="O213" s="38">
        <v>800</v>
      </c>
      <c r="P213" s="37"/>
      <c r="Q213" s="6">
        <f>O213-N213</f>
        <v>0</v>
      </c>
      <c r="R213" s="6">
        <f>N213-O213</f>
        <v>0</v>
      </c>
      <c r="S213" s="6"/>
      <c r="T213" s="6">
        <f>I213-O213</f>
        <v>685</v>
      </c>
      <c r="U213" s="28">
        <f>O213/I213*100</f>
        <v>53.872053872053868</v>
      </c>
      <c r="V213" s="38"/>
      <c r="W213" s="38">
        <f>I213-O213</f>
        <v>685</v>
      </c>
      <c r="X213" s="37">
        <f>O213/I213*100</f>
        <v>53.872053872053868</v>
      </c>
      <c r="Y213" s="38">
        <v>800</v>
      </c>
    </row>
    <row r="214" spans="1:25" s="7" customFormat="1" ht="15" customHeight="1" x14ac:dyDescent="0.25">
      <c r="A214" s="32">
        <v>412700</v>
      </c>
      <c r="B214" s="31" t="s">
        <v>420</v>
      </c>
      <c r="C214" s="31" t="s">
        <v>166</v>
      </c>
      <c r="D214" s="31" t="s">
        <v>1139</v>
      </c>
      <c r="E214" s="31" t="s">
        <v>1082</v>
      </c>
      <c r="F214" s="33" t="s">
        <v>43</v>
      </c>
      <c r="G214" s="38">
        <v>0</v>
      </c>
      <c r="H214" s="38">
        <v>990</v>
      </c>
      <c r="I214" s="38">
        <v>990</v>
      </c>
      <c r="J214" s="38">
        <v>990</v>
      </c>
      <c r="K214" s="37"/>
      <c r="L214" s="38"/>
      <c r="M214" s="38">
        <v>1000</v>
      </c>
      <c r="N214" s="38">
        <v>0</v>
      </c>
      <c r="O214" s="38">
        <v>0</v>
      </c>
      <c r="P214" s="37"/>
      <c r="Q214" s="6">
        <f>O214-N214</f>
        <v>0</v>
      </c>
      <c r="R214" s="6">
        <f>N214-O214</f>
        <v>0</v>
      </c>
      <c r="S214" s="6"/>
      <c r="T214" s="6">
        <f>I214-O214</f>
        <v>990</v>
      </c>
      <c r="U214" s="28">
        <f>O214/I214*100</f>
        <v>0</v>
      </c>
      <c r="V214" s="38"/>
      <c r="W214" s="38">
        <f>I214-O214</f>
        <v>990</v>
      </c>
      <c r="X214" s="37">
        <f>O214/I214*100</f>
        <v>0</v>
      </c>
      <c r="Y214" s="38">
        <v>0</v>
      </c>
    </row>
    <row r="215" spans="1:25" s="7" customFormat="1" ht="25.5" customHeight="1" x14ac:dyDescent="0.25">
      <c r="A215" s="32">
        <v>412900</v>
      </c>
      <c r="B215" s="31" t="s">
        <v>420</v>
      </c>
      <c r="C215" s="31" t="s">
        <v>166</v>
      </c>
      <c r="D215" s="31" t="s">
        <v>1138</v>
      </c>
      <c r="E215" s="31" t="s">
        <v>1080</v>
      </c>
      <c r="F215" s="33" t="s">
        <v>1137</v>
      </c>
      <c r="G215" s="38">
        <v>0</v>
      </c>
      <c r="H215" s="38">
        <v>9900</v>
      </c>
      <c r="I215" s="38">
        <v>9900</v>
      </c>
      <c r="J215" s="38">
        <v>9900</v>
      </c>
      <c r="K215" s="37"/>
      <c r="L215" s="38"/>
      <c r="M215" s="38">
        <v>10000</v>
      </c>
      <c r="N215" s="38">
        <v>0</v>
      </c>
      <c r="O215" s="38">
        <v>0</v>
      </c>
      <c r="P215" s="37"/>
      <c r="Q215" s="6">
        <f>O215-N215</f>
        <v>0</v>
      </c>
      <c r="R215" s="6">
        <f>N215-O215</f>
        <v>0</v>
      </c>
      <c r="S215" s="6"/>
      <c r="T215" s="6">
        <f>I215-O215</f>
        <v>9900</v>
      </c>
      <c r="U215" s="28">
        <f>O215/I215*100</f>
        <v>0</v>
      </c>
      <c r="V215" s="38"/>
      <c r="W215" s="38">
        <f>I215-O215</f>
        <v>9900</v>
      </c>
      <c r="X215" s="37">
        <f>O215/I215*100</f>
        <v>0</v>
      </c>
      <c r="Y215" s="38">
        <v>0</v>
      </c>
    </row>
    <row r="216" spans="1:25" s="7" customFormat="1" x14ac:dyDescent="0.25">
      <c r="A216" s="32">
        <v>511300</v>
      </c>
      <c r="B216" s="31" t="s">
        <v>420</v>
      </c>
      <c r="C216" s="31" t="s">
        <v>166</v>
      </c>
      <c r="D216" s="31" t="s">
        <v>1136</v>
      </c>
      <c r="E216" s="31" t="s">
        <v>1079</v>
      </c>
      <c r="F216" s="33" t="s">
        <v>56</v>
      </c>
      <c r="G216" s="38">
        <v>15724.58</v>
      </c>
      <c r="H216" s="38">
        <v>16038</v>
      </c>
      <c r="I216" s="38">
        <v>10000</v>
      </c>
      <c r="J216" s="38">
        <v>10000</v>
      </c>
      <c r="K216" s="37">
        <v>5387.27</v>
      </c>
      <c r="L216" s="38"/>
      <c r="M216" s="38">
        <v>10500</v>
      </c>
      <c r="N216" s="38">
        <v>5000</v>
      </c>
      <c r="O216" s="38">
        <v>5000</v>
      </c>
      <c r="P216" s="37"/>
      <c r="Q216" s="6">
        <f>O216-N216</f>
        <v>0</v>
      </c>
      <c r="R216" s="6">
        <f>N216-O216</f>
        <v>0</v>
      </c>
      <c r="S216" s="6"/>
      <c r="T216" s="6">
        <f>I216-O216</f>
        <v>5000</v>
      </c>
      <c r="U216" s="28">
        <f>O216/I216*100</f>
        <v>50</v>
      </c>
      <c r="V216" s="38"/>
      <c r="W216" s="38">
        <f>I216-O216</f>
        <v>5000</v>
      </c>
      <c r="X216" s="37">
        <f>O216/I216*100</f>
        <v>50</v>
      </c>
      <c r="Y216" s="38">
        <v>5000</v>
      </c>
    </row>
    <row r="217" spans="1:25" s="7" customFormat="1" ht="15" hidden="1" customHeight="1" x14ac:dyDescent="0.25">
      <c r="A217" s="32">
        <v>511700</v>
      </c>
      <c r="B217" s="31" t="s">
        <v>420</v>
      </c>
      <c r="C217" s="31" t="s">
        <v>166</v>
      </c>
      <c r="D217" s="31" t="s">
        <v>1135</v>
      </c>
      <c r="E217" s="31"/>
      <c r="F217" s="33" t="s">
        <v>1134</v>
      </c>
      <c r="G217" s="38">
        <v>0</v>
      </c>
      <c r="H217" s="38">
        <v>0</v>
      </c>
      <c r="I217" s="38">
        <v>0</v>
      </c>
      <c r="J217" s="38">
        <v>0</v>
      </c>
      <c r="K217" s="37"/>
      <c r="L217" s="38"/>
      <c r="M217" s="38">
        <v>0</v>
      </c>
      <c r="N217" s="38">
        <v>0</v>
      </c>
      <c r="O217" s="38">
        <v>0</v>
      </c>
      <c r="P217" s="37"/>
      <c r="Q217" s="6">
        <f>O217-N217</f>
        <v>0</v>
      </c>
      <c r="R217" s="6">
        <f>N217-O217</f>
        <v>0</v>
      </c>
      <c r="S217" s="6">
        <f>O217-I217</f>
        <v>0</v>
      </c>
      <c r="T217" s="6">
        <f>I217-O217</f>
        <v>0</v>
      </c>
      <c r="U217" s="28"/>
      <c r="V217" s="38">
        <f>O217-I217</f>
        <v>0</v>
      </c>
      <c r="W217" s="38">
        <f>I217-O217</f>
        <v>0</v>
      </c>
      <c r="X217" s="37"/>
      <c r="Y217" s="38">
        <v>0</v>
      </c>
    </row>
    <row r="218" spans="1:25" s="65" customFormat="1" x14ac:dyDescent="0.25">
      <c r="A218" s="32">
        <v>516100</v>
      </c>
      <c r="B218" s="31" t="s">
        <v>420</v>
      </c>
      <c r="C218" s="31" t="s">
        <v>166</v>
      </c>
      <c r="D218" s="31" t="s">
        <v>1133</v>
      </c>
      <c r="E218" s="31" t="s">
        <v>1078</v>
      </c>
      <c r="F218" s="33" t="s">
        <v>1116</v>
      </c>
      <c r="G218" s="38">
        <v>350</v>
      </c>
      <c r="H218" s="38">
        <v>5148</v>
      </c>
      <c r="I218" s="38">
        <v>1000</v>
      </c>
      <c r="J218" s="38">
        <v>1000</v>
      </c>
      <c r="K218" s="37"/>
      <c r="L218" s="38"/>
      <c r="M218" s="38">
        <v>8000</v>
      </c>
      <c r="N218" s="38">
        <v>7200</v>
      </c>
      <c r="O218" s="38">
        <v>7200</v>
      </c>
      <c r="P218" s="37"/>
      <c r="Q218" s="6">
        <f>O218-N218</f>
        <v>0</v>
      </c>
      <c r="R218" s="6">
        <f>N218-O218</f>
        <v>0</v>
      </c>
      <c r="S218" s="6">
        <f>O218-I218</f>
        <v>6200</v>
      </c>
      <c r="T218" s="6"/>
      <c r="U218" s="28">
        <f>O218/I218*100</f>
        <v>720</v>
      </c>
      <c r="V218" s="38">
        <f>O218-I218</f>
        <v>6200</v>
      </c>
      <c r="W218" s="38"/>
      <c r="X218" s="37">
        <f>O218/I218*100</f>
        <v>720</v>
      </c>
      <c r="Y218" s="38">
        <v>7200</v>
      </c>
    </row>
    <row r="219" spans="1:25" x14ac:dyDescent="0.25">
      <c r="A219" s="64"/>
      <c r="B219" s="63"/>
      <c r="C219" s="63"/>
      <c r="D219" s="63"/>
      <c r="E219" s="63"/>
      <c r="F219" s="62" t="s">
        <v>1132</v>
      </c>
      <c r="G219" s="99">
        <f>SUM(G220)</f>
        <v>13604.13</v>
      </c>
      <c r="H219" s="99">
        <f>SUM(H220)</f>
        <v>16315</v>
      </c>
      <c r="I219" s="99">
        <f>SUM(I220)</f>
        <v>10900</v>
      </c>
      <c r="J219" s="99">
        <f>SUM(J220)</f>
        <v>10900</v>
      </c>
      <c r="K219" s="60">
        <f>SUM(K220)</f>
        <v>4257.67</v>
      </c>
      <c r="L219" s="99">
        <f>SUM(L220)</f>
        <v>0</v>
      </c>
      <c r="M219" s="99">
        <f>SUM(M220)</f>
        <v>23400</v>
      </c>
      <c r="N219" s="99">
        <f>SUM(N220)</f>
        <v>15400</v>
      </c>
      <c r="O219" s="99">
        <f>SUM(O220)</f>
        <v>15400</v>
      </c>
      <c r="P219" s="99">
        <f>SUM(P220)</f>
        <v>5000</v>
      </c>
      <c r="Q219" s="99">
        <f>SUM(Q220)</f>
        <v>0</v>
      </c>
      <c r="R219" s="99">
        <f>SUM(R220)</f>
        <v>0</v>
      </c>
      <c r="S219" s="99">
        <f>SUM(S220)</f>
        <v>8480</v>
      </c>
      <c r="T219" s="99">
        <f>SUM(T220)</f>
        <v>3980</v>
      </c>
      <c r="U219" s="99">
        <f>SUM(U220)</f>
        <v>1594.5241892610316</v>
      </c>
      <c r="V219" s="99">
        <f>SUM(V220)</f>
        <v>8480</v>
      </c>
      <c r="W219" s="99">
        <f>SUM(W220)</f>
        <v>3980</v>
      </c>
      <c r="X219" s="60">
        <f>O219/I219*100</f>
        <v>141.28440366972478</v>
      </c>
      <c r="Y219" s="99">
        <f>SUM(Y220)</f>
        <v>15400</v>
      </c>
    </row>
    <row r="220" spans="1:25" ht="30" x14ac:dyDescent="0.25">
      <c r="A220" s="58"/>
      <c r="B220" s="57"/>
      <c r="C220" s="57"/>
      <c r="D220" s="57"/>
      <c r="E220" s="57"/>
      <c r="F220" s="55" t="s">
        <v>1131</v>
      </c>
      <c r="G220" s="48">
        <f>SUM(G222:G231)</f>
        <v>13604.13</v>
      </c>
      <c r="H220" s="48">
        <f>SUM(H222:H231)</f>
        <v>16315</v>
      </c>
      <c r="I220" s="48">
        <f>SUM(I222:I231)</f>
        <v>10900</v>
      </c>
      <c r="J220" s="48">
        <f>SUM(J222:J231)</f>
        <v>10900</v>
      </c>
      <c r="K220" s="49">
        <f>SUM(K222:K231)</f>
        <v>4257.67</v>
      </c>
      <c r="L220" s="48">
        <f>SUM(L222:L231)</f>
        <v>0</v>
      </c>
      <c r="M220" s="48">
        <f>SUM(M222:M231)</f>
        <v>23400</v>
      </c>
      <c r="N220" s="48">
        <f>SUM(N222:N231)</f>
        <v>15400</v>
      </c>
      <c r="O220" s="48">
        <f>SUM(O222:O231)</f>
        <v>15400</v>
      </c>
      <c r="P220" s="48">
        <f>SUM(P222:P231)</f>
        <v>5000</v>
      </c>
      <c r="Q220" s="48">
        <f>SUM(Q222:Q231)</f>
        <v>0</v>
      </c>
      <c r="R220" s="48">
        <f>SUM(R222:R231)</f>
        <v>0</v>
      </c>
      <c r="S220" s="48">
        <f>SUM(S222:S231)</f>
        <v>8480</v>
      </c>
      <c r="T220" s="48">
        <f>SUM(T222:T231)</f>
        <v>3980</v>
      </c>
      <c r="U220" s="48">
        <f>SUM(U222:U231)</f>
        <v>1594.5241892610316</v>
      </c>
      <c r="V220" s="48">
        <f>SUM(V222:V231)</f>
        <v>8480</v>
      </c>
      <c r="W220" s="48">
        <f>SUM(W222:W231)</f>
        <v>3980</v>
      </c>
      <c r="X220" s="49">
        <f>O220/I220*100</f>
        <v>141.28440366972478</v>
      </c>
      <c r="Y220" s="48">
        <f>SUM(Y222:Y231)</f>
        <v>15400</v>
      </c>
    </row>
    <row r="221" spans="1:25" x14ac:dyDescent="0.25">
      <c r="A221" s="58"/>
      <c r="B221" s="57"/>
      <c r="C221" s="57"/>
      <c r="D221" s="57"/>
      <c r="E221" s="57"/>
      <c r="F221" s="52" t="s">
        <v>1130</v>
      </c>
      <c r="G221" s="48"/>
      <c r="H221" s="48"/>
      <c r="I221" s="48"/>
      <c r="J221" s="48"/>
      <c r="K221" s="49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9"/>
      <c r="Y221" s="48"/>
    </row>
    <row r="222" spans="1:25" ht="30" x14ac:dyDescent="0.25">
      <c r="A222" s="32">
        <v>411200</v>
      </c>
      <c r="B222" s="31" t="s">
        <v>420</v>
      </c>
      <c r="C222" s="31" t="s">
        <v>166</v>
      </c>
      <c r="D222" s="31" t="s">
        <v>1129</v>
      </c>
      <c r="E222" s="31" t="s">
        <v>1077</v>
      </c>
      <c r="F222" s="33" t="s">
        <v>36</v>
      </c>
      <c r="G222" s="6">
        <v>0</v>
      </c>
      <c r="H222" s="6">
        <v>198</v>
      </c>
      <c r="I222" s="6">
        <v>198</v>
      </c>
      <c r="J222" s="6">
        <v>198</v>
      </c>
      <c r="K222" s="29">
        <v>0</v>
      </c>
      <c r="L222" s="6"/>
      <c r="M222" s="6">
        <v>200</v>
      </c>
      <c r="N222" s="6">
        <v>200</v>
      </c>
      <c r="O222" s="6">
        <v>200</v>
      </c>
      <c r="P222" s="29"/>
      <c r="Q222" s="6">
        <f>O222-N222</f>
        <v>0</v>
      </c>
      <c r="R222" s="6">
        <f>N222-O222</f>
        <v>0</v>
      </c>
      <c r="S222" s="6">
        <f>O222-I222</f>
        <v>2</v>
      </c>
      <c r="T222" s="6"/>
      <c r="U222" s="28">
        <f>O222/I222*100</f>
        <v>101.01010101010101</v>
      </c>
      <c r="V222" s="38">
        <f>O222-I222</f>
        <v>2</v>
      </c>
      <c r="W222" s="38"/>
      <c r="X222" s="37">
        <f>O222/I222*100</f>
        <v>101.01010101010101</v>
      </c>
      <c r="Y222" s="6">
        <v>200</v>
      </c>
    </row>
    <row r="223" spans="1:25" s="7" customFormat="1" ht="30" x14ac:dyDescent="0.25">
      <c r="A223" s="32">
        <v>412200</v>
      </c>
      <c r="B223" s="31" t="s">
        <v>420</v>
      </c>
      <c r="C223" s="31" t="s">
        <v>166</v>
      </c>
      <c r="D223" s="31" t="s">
        <v>1128</v>
      </c>
      <c r="E223" s="31" t="s">
        <v>1076</v>
      </c>
      <c r="F223" s="33" t="s">
        <v>1127</v>
      </c>
      <c r="G223" s="6">
        <v>0</v>
      </c>
      <c r="H223" s="6">
        <v>475</v>
      </c>
      <c r="I223" s="6">
        <v>475</v>
      </c>
      <c r="J223" s="6">
        <v>475</v>
      </c>
      <c r="K223" s="29">
        <v>0</v>
      </c>
      <c r="L223" s="6"/>
      <c r="M223" s="6">
        <v>900</v>
      </c>
      <c r="N223" s="6">
        <v>900</v>
      </c>
      <c r="O223" s="6">
        <v>900</v>
      </c>
      <c r="P223" s="29"/>
      <c r="Q223" s="6">
        <f>O223-N223</f>
        <v>0</v>
      </c>
      <c r="R223" s="6">
        <f>N223-O223</f>
        <v>0</v>
      </c>
      <c r="S223" s="6">
        <f>O223-I223</f>
        <v>425</v>
      </c>
      <c r="T223" s="6"/>
      <c r="U223" s="28">
        <f>O223/I223*100</f>
        <v>189.4736842105263</v>
      </c>
      <c r="V223" s="38">
        <f>O223-I223</f>
        <v>425</v>
      </c>
      <c r="W223" s="38"/>
      <c r="X223" s="37">
        <f>O223/I223*100</f>
        <v>189.4736842105263</v>
      </c>
      <c r="Y223" s="6">
        <v>900</v>
      </c>
    </row>
    <row r="224" spans="1:25" s="7" customFormat="1" x14ac:dyDescent="0.25">
      <c r="A224" s="32">
        <v>412300</v>
      </c>
      <c r="B224" s="31" t="s">
        <v>420</v>
      </c>
      <c r="C224" s="31" t="s">
        <v>166</v>
      </c>
      <c r="D224" s="31" t="s">
        <v>1126</v>
      </c>
      <c r="E224" s="31" t="s">
        <v>1074</v>
      </c>
      <c r="F224" s="33" t="s">
        <v>49</v>
      </c>
      <c r="G224" s="38">
        <v>1702.54</v>
      </c>
      <c r="H224" s="38">
        <v>1980</v>
      </c>
      <c r="I224" s="38">
        <v>1980</v>
      </c>
      <c r="J224" s="38">
        <v>1980</v>
      </c>
      <c r="K224" s="37">
        <v>1746.33</v>
      </c>
      <c r="L224" s="38"/>
      <c r="M224" s="38">
        <v>2000</v>
      </c>
      <c r="N224" s="38">
        <v>2000</v>
      </c>
      <c r="O224" s="38">
        <v>2000</v>
      </c>
      <c r="P224" s="37"/>
      <c r="Q224" s="6">
        <f>O224-N224</f>
        <v>0</v>
      </c>
      <c r="R224" s="6">
        <f>N224-O224</f>
        <v>0</v>
      </c>
      <c r="S224" s="6">
        <f>O224-I224</f>
        <v>20</v>
      </c>
      <c r="T224" s="6"/>
      <c r="U224" s="28">
        <f>O224/I224*100</f>
        <v>101.01010101010101</v>
      </c>
      <c r="V224" s="38">
        <f>O224-I224</f>
        <v>20</v>
      </c>
      <c r="W224" s="38"/>
      <c r="X224" s="37">
        <f>O224/I224*100</f>
        <v>101.01010101010101</v>
      </c>
      <c r="Y224" s="38">
        <v>2000</v>
      </c>
    </row>
    <row r="225" spans="1:25" s="7" customFormat="1" x14ac:dyDescent="0.25">
      <c r="A225" s="32">
        <v>412500</v>
      </c>
      <c r="B225" s="31" t="s">
        <v>420</v>
      </c>
      <c r="C225" s="31" t="s">
        <v>166</v>
      </c>
      <c r="D225" s="31" t="s">
        <v>1125</v>
      </c>
      <c r="E225" s="31" t="s">
        <v>1069</v>
      </c>
      <c r="F225" s="33" t="s">
        <v>65</v>
      </c>
      <c r="G225" s="38">
        <v>85.27</v>
      </c>
      <c r="H225" s="38">
        <v>495</v>
      </c>
      <c r="I225" s="38">
        <v>495</v>
      </c>
      <c r="J225" s="38">
        <v>495</v>
      </c>
      <c r="K225" s="37">
        <v>140.12</v>
      </c>
      <c r="L225" s="38"/>
      <c r="M225" s="38">
        <v>500</v>
      </c>
      <c r="N225" s="38">
        <v>500</v>
      </c>
      <c r="O225" s="38">
        <v>500</v>
      </c>
      <c r="P225" s="37"/>
      <c r="Q225" s="6">
        <f>O225-N225</f>
        <v>0</v>
      </c>
      <c r="R225" s="6">
        <f>N225-O225</f>
        <v>0</v>
      </c>
      <c r="S225" s="6">
        <f>O225-I225</f>
        <v>5</v>
      </c>
      <c r="T225" s="6"/>
      <c r="U225" s="28">
        <f>O225/I225*100</f>
        <v>101.01010101010101</v>
      </c>
      <c r="V225" s="38">
        <f>O225-I225</f>
        <v>5</v>
      </c>
      <c r="W225" s="38"/>
      <c r="X225" s="37">
        <f>O225/I225*100</f>
        <v>101.01010101010101</v>
      </c>
      <c r="Y225" s="38">
        <v>500</v>
      </c>
    </row>
    <row r="226" spans="1:25" s="7" customFormat="1" x14ac:dyDescent="0.25">
      <c r="A226" s="32">
        <v>412600</v>
      </c>
      <c r="B226" s="31" t="s">
        <v>420</v>
      </c>
      <c r="C226" s="31" t="s">
        <v>166</v>
      </c>
      <c r="D226" s="31" t="s">
        <v>1124</v>
      </c>
      <c r="E226" s="31" t="s">
        <v>1067</v>
      </c>
      <c r="F226" s="33" t="s">
        <v>46</v>
      </c>
      <c r="G226" s="38">
        <v>0</v>
      </c>
      <c r="H226" s="38">
        <v>297</v>
      </c>
      <c r="I226" s="38">
        <v>297</v>
      </c>
      <c r="J226" s="38">
        <v>297</v>
      </c>
      <c r="K226" s="37">
        <v>0</v>
      </c>
      <c r="L226" s="38"/>
      <c r="M226" s="38">
        <v>300</v>
      </c>
      <c r="N226" s="38">
        <v>300</v>
      </c>
      <c r="O226" s="38">
        <v>300</v>
      </c>
      <c r="P226" s="37"/>
      <c r="Q226" s="6">
        <f>O226-N226</f>
        <v>0</v>
      </c>
      <c r="R226" s="6">
        <f>N226-O226</f>
        <v>0</v>
      </c>
      <c r="S226" s="6">
        <f>O226-I226</f>
        <v>3</v>
      </c>
      <c r="T226" s="6"/>
      <c r="U226" s="28">
        <f>O226/I226*100</f>
        <v>101.01010101010101</v>
      </c>
      <c r="V226" s="38">
        <f>O226-I226</f>
        <v>3</v>
      </c>
      <c r="W226" s="38"/>
      <c r="X226" s="37">
        <f>O226/I226*100</f>
        <v>101.01010101010101</v>
      </c>
      <c r="Y226" s="38">
        <v>300</v>
      </c>
    </row>
    <row r="227" spans="1:25" s="7" customFormat="1" ht="15" customHeight="1" x14ac:dyDescent="0.25">
      <c r="A227" s="32">
        <v>412700</v>
      </c>
      <c r="B227" s="31" t="s">
        <v>420</v>
      </c>
      <c r="C227" s="31" t="s">
        <v>166</v>
      </c>
      <c r="D227" s="31" t="s">
        <v>1123</v>
      </c>
      <c r="E227" s="31" t="s">
        <v>1062</v>
      </c>
      <c r="F227" s="33" t="s">
        <v>43</v>
      </c>
      <c r="G227" s="38">
        <v>0</v>
      </c>
      <c r="H227" s="38">
        <v>990</v>
      </c>
      <c r="I227" s="38">
        <v>990</v>
      </c>
      <c r="J227" s="38">
        <v>990</v>
      </c>
      <c r="K227" s="37">
        <v>0</v>
      </c>
      <c r="L227" s="38"/>
      <c r="M227" s="38">
        <v>1000</v>
      </c>
      <c r="N227" s="38">
        <v>0</v>
      </c>
      <c r="O227" s="38">
        <v>0</v>
      </c>
      <c r="P227" s="37"/>
      <c r="Q227" s="6">
        <f>O227-N227</f>
        <v>0</v>
      </c>
      <c r="R227" s="6">
        <f>N227-O227</f>
        <v>0</v>
      </c>
      <c r="S227" s="6"/>
      <c r="T227" s="6">
        <f>I227-O227</f>
        <v>990</v>
      </c>
      <c r="U227" s="28">
        <f>O227/I227*100</f>
        <v>0</v>
      </c>
      <c r="V227" s="38"/>
      <c r="W227" s="38">
        <f>I227-O227</f>
        <v>990</v>
      </c>
      <c r="X227" s="37">
        <f>O227/I227*100</f>
        <v>0</v>
      </c>
      <c r="Y227" s="38">
        <v>0</v>
      </c>
    </row>
    <row r="228" spans="1:25" s="7" customFormat="1" ht="15" customHeight="1" x14ac:dyDescent="0.25">
      <c r="A228" s="32">
        <v>412900</v>
      </c>
      <c r="B228" s="31" t="s">
        <v>420</v>
      </c>
      <c r="C228" s="31" t="s">
        <v>166</v>
      </c>
      <c r="D228" s="31" t="s">
        <v>1122</v>
      </c>
      <c r="E228" s="31" t="s">
        <v>1057</v>
      </c>
      <c r="F228" s="33" t="s">
        <v>1121</v>
      </c>
      <c r="G228" s="38">
        <v>2</v>
      </c>
      <c r="H228" s="38">
        <v>990</v>
      </c>
      <c r="I228" s="38">
        <v>990</v>
      </c>
      <c r="J228" s="38">
        <v>990</v>
      </c>
      <c r="K228" s="37">
        <v>0</v>
      </c>
      <c r="L228" s="38"/>
      <c r="M228" s="38">
        <v>1000</v>
      </c>
      <c r="N228" s="38">
        <v>0</v>
      </c>
      <c r="O228" s="38">
        <v>0</v>
      </c>
      <c r="P228" s="37"/>
      <c r="Q228" s="6">
        <f>O228-N228</f>
        <v>0</v>
      </c>
      <c r="R228" s="6">
        <f>N228-O228</f>
        <v>0</v>
      </c>
      <c r="S228" s="6"/>
      <c r="T228" s="6">
        <f>I228-O228</f>
        <v>990</v>
      </c>
      <c r="U228" s="28">
        <f>O228/I228*100</f>
        <v>0</v>
      </c>
      <c r="V228" s="38"/>
      <c r="W228" s="38">
        <f>I228-O228</f>
        <v>990</v>
      </c>
      <c r="X228" s="37">
        <f>O228/I228*100</f>
        <v>0</v>
      </c>
      <c r="Y228" s="38">
        <v>0</v>
      </c>
    </row>
    <row r="229" spans="1:25" s="7" customFormat="1" ht="15" hidden="1" customHeight="1" x14ac:dyDescent="0.25">
      <c r="A229" s="32">
        <v>412900</v>
      </c>
      <c r="B229" s="31" t="s">
        <v>420</v>
      </c>
      <c r="C229" s="31" t="s">
        <v>166</v>
      </c>
      <c r="D229" s="31" t="s">
        <v>1120</v>
      </c>
      <c r="E229" s="31"/>
      <c r="F229" s="33" t="s">
        <v>1119</v>
      </c>
      <c r="G229" s="38">
        <v>0</v>
      </c>
      <c r="H229" s="38">
        <v>4950</v>
      </c>
      <c r="I229" s="38">
        <v>2000</v>
      </c>
      <c r="J229" s="38">
        <v>1700</v>
      </c>
      <c r="K229" s="37"/>
      <c r="L229" s="38"/>
      <c r="M229" s="38">
        <v>5000</v>
      </c>
      <c r="N229" s="38">
        <v>0</v>
      </c>
      <c r="O229" s="38">
        <v>0</v>
      </c>
      <c r="P229" s="38">
        <v>5000</v>
      </c>
      <c r="Q229" s="6">
        <f>O229-N229</f>
        <v>0</v>
      </c>
      <c r="R229" s="6">
        <f>N229-O229</f>
        <v>0</v>
      </c>
      <c r="S229" s="6"/>
      <c r="T229" s="6">
        <f>I229-O229</f>
        <v>2000</v>
      </c>
      <c r="U229" s="28">
        <f>O229/I229*100</f>
        <v>0</v>
      </c>
      <c r="V229" s="38"/>
      <c r="W229" s="38">
        <f>I229-O229</f>
        <v>2000</v>
      </c>
      <c r="X229" s="37">
        <f>O229/I229*100</f>
        <v>0</v>
      </c>
      <c r="Y229" s="38">
        <v>0</v>
      </c>
    </row>
    <row r="230" spans="1:25" s="7" customFormat="1" x14ac:dyDescent="0.25">
      <c r="A230" s="32">
        <v>511300</v>
      </c>
      <c r="B230" s="31" t="s">
        <v>420</v>
      </c>
      <c r="C230" s="31" t="s">
        <v>166</v>
      </c>
      <c r="D230" s="31" t="s">
        <v>1118</v>
      </c>
      <c r="E230" s="31" t="s">
        <v>1056</v>
      </c>
      <c r="F230" s="33" t="s">
        <v>56</v>
      </c>
      <c r="G230" s="38">
        <v>680</v>
      </c>
      <c r="H230" s="38">
        <v>2475</v>
      </c>
      <c r="I230" s="38">
        <v>2475</v>
      </c>
      <c r="J230" s="38">
        <v>2475</v>
      </c>
      <c r="K230" s="37">
        <v>1071.22</v>
      </c>
      <c r="L230" s="38"/>
      <c r="M230" s="38">
        <v>2500</v>
      </c>
      <c r="N230" s="38">
        <v>2500</v>
      </c>
      <c r="O230" s="38">
        <v>2500</v>
      </c>
      <c r="P230" s="37"/>
      <c r="Q230" s="6">
        <f>O230-N230</f>
        <v>0</v>
      </c>
      <c r="R230" s="6">
        <f>N230-O230</f>
        <v>0</v>
      </c>
      <c r="S230" s="6">
        <f>O230-I230</f>
        <v>25</v>
      </c>
      <c r="T230" s="6"/>
      <c r="U230" s="28">
        <f>O230/I230*100</f>
        <v>101.01010101010101</v>
      </c>
      <c r="V230" s="38">
        <f>O230-I230</f>
        <v>25</v>
      </c>
      <c r="W230" s="38"/>
      <c r="X230" s="37">
        <f>O230/I230*100</f>
        <v>101.01010101010101</v>
      </c>
      <c r="Y230" s="38">
        <v>2500</v>
      </c>
    </row>
    <row r="231" spans="1:25" s="7" customFormat="1" x14ac:dyDescent="0.25">
      <c r="A231" s="32">
        <v>516100</v>
      </c>
      <c r="B231" s="31" t="s">
        <v>420</v>
      </c>
      <c r="C231" s="31" t="s">
        <v>166</v>
      </c>
      <c r="D231" s="31" t="s">
        <v>1117</v>
      </c>
      <c r="E231" s="31" t="s">
        <v>1054</v>
      </c>
      <c r="F231" s="33" t="s">
        <v>1116</v>
      </c>
      <c r="G231" s="38">
        <v>11134.32</v>
      </c>
      <c r="H231" s="38">
        <v>3465</v>
      </c>
      <c r="I231" s="38">
        <v>1000</v>
      </c>
      <c r="J231" s="38">
        <v>1300</v>
      </c>
      <c r="K231" s="37">
        <v>1300</v>
      </c>
      <c r="L231" s="38"/>
      <c r="M231" s="38">
        <v>10000</v>
      </c>
      <c r="N231" s="38">
        <v>9000</v>
      </c>
      <c r="O231" s="38">
        <v>9000</v>
      </c>
      <c r="P231" s="37"/>
      <c r="Q231" s="6">
        <f>O231-N231</f>
        <v>0</v>
      </c>
      <c r="R231" s="6">
        <f>N231-O231</f>
        <v>0</v>
      </c>
      <c r="S231" s="6">
        <f>O231-I231</f>
        <v>8000</v>
      </c>
      <c r="T231" s="6"/>
      <c r="U231" s="28">
        <f>O231/I231*100</f>
        <v>900</v>
      </c>
      <c r="V231" s="38">
        <f>O231-I231</f>
        <v>8000</v>
      </c>
      <c r="W231" s="38"/>
      <c r="X231" s="37">
        <f>O231/I231*100</f>
        <v>900</v>
      </c>
      <c r="Y231" s="38">
        <v>9000</v>
      </c>
    </row>
    <row r="232" spans="1:25" s="7" customFormat="1" x14ac:dyDescent="0.25">
      <c r="A232" s="64"/>
      <c r="B232" s="63"/>
      <c r="C232" s="63"/>
      <c r="D232" s="63"/>
      <c r="E232" s="63"/>
      <c r="F232" s="62" t="s">
        <v>1115</v>
      </c>
      <c r="G232" s="99">
        <f>SUM(G233)</f>
        <v>10595.65</v>
      </c>
      <c r="H232" s="99">
        <f>SUM(H233)</f>
        <v>30492</v>
      </c>
      <c r="I232" s="99">
        <f>SUM(I233)</f>
        <v>37492</v>
      </c>
      <c r="J232" s="99">
        <f>SUM(J233)</f>
        <v>37492</v>
      </c>
      <c r="K232" s="60">
        <f>SUM(K233)</f>
        <v>22194.65</v>
      </c>
      <c r="L232" s="99">
        <f>SUM(L233)</f>
        <v>0</v>
      </c>
      <c r="M232" s="99">
        <f>SUM(M233)</f>
        <v>38600</v>
      </c>
      <c r="N232" s="99">
        <f>SUM(N233)</f>
        <v>31300</v>
      </c>
      <c r="O232" s="99">
        <f>SUM(O233)</f>
        <v>31300</v>
      </c>
      <c r="P232" s="99">
        <f>SUM(P233)</f>
        <v>0</v>
      </c>
      <c r="Q232" s="99">
        <f>SUM(Q233)</f>
        <v>0</v>
      </c>
      <c r="R232" s="99">
        <f>SUM(R233)</f>
        <v>0</v>
      </c>
      <c r="S232" s="99">
        <f>SUM(S233)</f>
        <v>5023</v>
      </c>
      <c r="T232" s="99">
        <f>SUM(T233)</f>
        <v>11215</v>
      </c>
      <c r="U232" s="99">
        <f>SUM(U233)</f>
        <v>675.64534231200901</v>
      </c>
      <c r="V232" s="99">
        <f>SUM(V233)</f>
        <v>5023</v>
      </c>
      <c r="W232" s="99">
        <f>SUM(W233)</f>
        <v>11215</v>
      </c>
      <c r="X232" s="60">
        <f>O232/I232*100</f>
        <v>83.484476688360189</v>
      </c>
      <c r="Y232" s="99">
        <f>SUM(Y233)</f>
        <v>81300</v>
      </c>
    </row>
    <row r="233" spans="1:25" s="7" customFormat="1" ht="30" x14ac:dyDescent="0.25">
      <c r="A233" s="58"/>
      <c r="B233" s="57"/>
      <c r="C233" s="57"/>
      <c r="D233" s="57"/>
      <c r="E233" s="57"/>
      <c r="F233" s="55" t="s">
        <v>1114</v>
      </c>
      <c r="G233" s="48">
        <f>SUM(G235:G245)</f>
        <v>10595.65</v>
      </c>
      <c r="H233" s="48">
        <f>SUM(H235:H245)</f>
        <v>30492</v>
      </c>
      <c r="I233" s="48">
        <f>SUM(I235:I245)</f>
        <v>37492</v>
      </c>
      <c r="J233" s="48">
        <f>SUM(J235:J245)</f>
        <v>37492</v>
      </c>
      <c r="K233" s="49">
        <f>SUM(K235:K245)</f>
        <v>22194.65</v>
      </c>
      <c r="L233" s="48">
        <f>SUM(L235:L245)</f>
        <v>0</v>
      </c>
      <c r="M233" s="48">
        <f>SUM(M235:M245)</f>
        <v>38600</v>
      </c>
      <c r="N233" s="48">
        <f>SUM(N235:N245)</f>
        <v>31300</v>
      </c>
      <c r="O233" s="48">
        <f>SUM(O235:O245)</f>
        <v>31300</v>
      </c>
      <c r="P233" s="48">
        <f>SUM(P235:P245)</f>
        <v>0</v>
      </c>
      <c r="Q233" s="48">
        <f>SUM(Q235:Q245)</f>
        <v>0</v>
      </c>
      <c r="R233" s="48">
        <f>SUM(R235:R245)</f>
        <v>0</v>
      </c>
      <c r="S233" s="48">
        <f>SUM(S235:S245)</f>
        <v>5023</v>
      </c>
      <c r="T233" s="48">
        <f>SUM(T235:T245)</f>
        <v>11215</v>
      </c>
      <c r="U233" s="48">
        <f>SUM(U235:U245)</f>
        <v>675.64534231200901</v>
      </c>
      <c r="V233" s="48">
        <f>SUM(V235:V245)</f>
        <v>5023</v>
      </c>
      <c r="W233" s="48">
        <f>SUM(W235:W245)</f>
        <v>11215</v>
      </c>
      <c r="X233" s="49">
        <f>O233/I233*100</f>
        <v>83.484476688360189</v>
      </c>
      <c r="Y233" s="48">
        <f>SUM(Y235:Y245)</f>
        <v>81300</v>
      </c>
    </row>
    <row r="234" spans="1:25" s="7" customFormat="1" x14ac:dyDescent="0.25">
      <c r="A234" s="58"/>
      <c r="B234" s="57"/>
      <c r="C234" s="57"/>
      <c r="D234" s="57"/>
      <c r="E234" s="57"/>
      <c r="F234" s="52" t="s">
        <v>1113</v>
      </c>
      <c r="G234" s="100"/>
      <c r="H234" s="100"/>
      <c r="I234" s="100"/>
      <c r="J234" s="100"/>
      <c r="K234" s="117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17"/>
      <c r="Y234" s="100"/>
    </row>
    <row r="235" spans="1:25" s="7" customFormat="1" ht="30" x14ac:dyDescent="0.25">
      <c r="A235" s="32">
        <v>411200</v>
      </c>
      <c r="B235" s="31" t="s">
        <v>1063</v>
      </c>
      <c r="C235" s="31" t="s">
        <v>166</v>
      </c>
      <c r="D235" s="31" t="s">
        <v>1112</v>
      </c>
      <c r="E235" s="31" t="s">
        <v>1053</v>
      </c>
      <c r="F235" s="33" t="s">
        <v>36</v>
      </c>
      <c r="G235" s="38">
        <v>176.85</v>
      </c>
      <c r="H235" s="38">
        <v>198</v>
      </c>
      <c r="I235" s="38">
        <v>198</v>
      </c>
      <c r="J235" s="38">
        <v>258</v>
      </c>
      <c r="K235" s="37">
        <v>177.35</v>
      </c>
      <c r="L235" s="38"/>
      <c r="M235" s="38">
        <v>200</v>
      </c>
      <c r="N235" s="38">
        <v>200</v>
      </c>
      <c r="O235" s="38">
        <v>200</v>
      </c>
      <c r="P235" s="37"/>
      <c r="Q235" s="6">
        <f>O235-N235</f>
        <v>0</v>
      </c>
      <c r="R235" s="6">
        <f>N235-O235</f>
        <v>0</v>
      </c>
      <c r="S235" s="6">
        <f>O235-I235</f>
        <v>2</v>
      </c>
      <c r="T235" s="6"/>
      <c r="U235" s="28">
        <f>O235/I235*100</f>
        <v>101.01010101010101</v>
      </c>
      <c r="V235" s="38">
        <f>O235-I235</f>
        <v>2</v>
      </c>
      <c r="W235" s="38"/>
      <c r="X235" s="37">
        <f>O235/I235*100</f>
        <v>101.01010101010101</v>
      </c>
      <c r="Y235" s="38">
        <v>200</v>
      </c>
    </row>
    <row r="236" spans="1:25" s="7" customFormat="1" x14ac:dyDescent="0.25">
      <c r="A236" s="32">
        <v>412300</v>
      </c>
      <c r="B236" s="31" t="s">
        <v>1063</v>
      </c>
      <c r="C236" s="31" t="s">
        <v>166</v>
      </c>
      <c r="D236" s="31" t="s">
        <v>1111</v>
      </c>
      <c r="E236" s="31" t="s">
        <v>1052</v>
      </c>
      <c r="F236" s="33" t="s">
        <v>49</v>
      </c>
      <c r="G236" s="38">
        <v>210.12</v>
      </c>
      <c r="H236" s="38">
        <v>396</v>
      </c>
      <c r="I236" s="38">
        <v>396</v>
      </c>
      <c r="J236" s="38">
        <v>675</v>
      </c>
      <c r="K236" s="37">
        <v>421.06</v>
      </c>
      <c r="L236" s="38"/>
      <c r="M236" s="38">
        <v>400</v>
      </c>
      <c r="N236" s="38">
        <v>400</v>
      </c>
      <c r="O236" s="38">
        <v>400</v>
      </c>
      <c r="P236" s="37"/>
      <c r="Q236" s="6">
        <f>O236-N236</f>
        <v>0</v>
      </c>
      <c r="R236" s="6">
        <f>N236-O236</f>
        <v>0</v>
      </c>
      <c r="S236" s="6">
        <f>O236-I236</f>
        <v>4</v>
      </c>
      <c r="T236" s="6"/>
      <c r="U236" s="28">
        <f>O236/I236*100</f>
        <v>101.01010101010101</v>
      </c>
      <c r="V236" s="38">
        <f>O236-I236</f>
        <v>4</v>
      </c>
      <c r="W236" s="38"/>
      <c r="X236" s="37">
        <f>O236/I236*100</f>
        <v>101.01010101010101</v>
      </c>
      <c r="Y236" s="38">
        <v>400</v>
      </c>
    </row>
    <row r="237" spans="1:25" s="7" customFormat="1" ht="15" customHeight="1" x14ac:dyDescent="0.25">
      <c r="A237" s="32">
        <v>412500</v>
      </c>
      <c r="B237" s="31" t="s">
        <v>1063</v>
      </c>
      <c r="C237" s="31" t="s">
        <v>166</v>
      </c>
      <c r="D237" s="31" t="s">
        <v>1110</v>
      </c>
      <c r="E237" s="31" t="s">
        <v>1051</v>
      </c>
      <c r="F237" s="33" t="s">
        <v>65</v>
      </c>
      <c r="G237" s="38">
        <v>0</v>
      </c>
      <c r="H237" s="38">
        <v>594</v>
      </c>
      <c r="I237" s="38">
        <v>594</v>
      </c>
      <c r="J237" s="38">
        <v>95</v>
      </c>
      <c r="K237" s="37">
        <v>26.7</v>
      </c>
      <c r="L237" s="38"/>
      <c r="M237" s="38">
        <v>600</v>
      </c>
      <c r="N237" s="38">
        <v>0</v>
      </c>
      <c r="O237" s="38">
        <v>0</v>
      </c>
      <c r="P237" s="37"/>
      <c r="Q237" s="6">
        <f>O237-N237</f>
        <v>0</v>
      </c>
      <c r="R237" s="6">
        <f>N237-O237</f>
        <v>0</v>
      </c>
      <c r="S237" s="6"/>
      <c r="T237" s="6">
        <f>I237-O237</f>
        <v>594</v>
      </c>
      <c r="U237" s="28">
        <f>O237/I237*100</f>
        <v>0</v>
      </c>
      <c r="V237" s="38"/>
      <c r="W237" s="38">
        <f>I237-O237</f>
        <v>594</v>
      </c>
      <c r="X237" s="37">
        <f>O237/I237*100</f>
        <v>0</v>
      </c>
      <c r="Y237" s="38">
        <v>0</v>
      </c>
    </row>
    <row r="238" spans="1:25" s="7" customFormat="1" x14ac:dyDescent="0.25">
      <c r="A238" s="32">
        <v>412600</v>
      </c>
      <c r="B238" s="31" t="s">
        <v>1063</v>
      </c>
      <c r="C238" s="31" t="s">
        <v>166</v>
      </c>
      <c r="D238" s="31" t="s">
        <v>1109</v>
      </c>
      <c r="E238" s="31" t="s">
        <v>1050</v>
      </c>
      <c r="F238" s="33" t="s">
        <v>46</v>
      </c>
      <c r="G238" s="38">
        <v>415.1</v>
      </c>
      <c r="H238" s="38">
        <v>297</v>
      </c>
      <c r="I238" s="38">
        <v>297</v>
      </c>
      <c r="J238" s="38">
        <v>517</v>
      </c>
      <c r="K238" s="37">
        <v>143.35</v>
      </c>
      <c r="L238" s="38"/>
      <c r="M238" s="38">
        <v>300</v>
      </c>
      <c r="N238" s="38">
        <v>300</v>
      </c>
      <c r="O238" s="38">
        <v>300</v>
      </c>
      <c r="P238" s="37"/>
      <c r="Q238" s="6">
        <f>O238-N238</f>
        <v>0</v>
      </c>
      <c r="R238" s="6">
        <f>N238-O238</f>
        <v>0</v>
      </c>
      <c r="S238" s="6">
        <f>O238-I238</f>
        <v>3</v>
      </c>
      <c r="T238" s="6"/>
      <c r="U238" s="28">
        <f>O238/I238*100</f>
        <v>101.01010101010101</v>
      </c>
      <c r="V238" s="38">
        <f>O238-I238</f>
        <v>3</v>
      </c>
      <c r="W238" s="38"/>
      <c r="X238" s="37">
        <f>O238/I238*100</f>
        <v>101.01010101010101</v>
      </c>
      <c r="Y238" s="38">
        <v>300</v>
      </c>
    </row>
    <row r="239" spans="1:25" s="7" customFormat="1" ht="15" customHeight="1" x14ac:dyDescent="0.25">
      <c r="A239" s="32">
        <v>412700</v>
      </c>
      <c r="B239" s="31" t="s">
        <v>1063</v>
      </c>
      <c r="C239" s="31" t="s">
        <v>166</v>
      </c>
      <c r="D239" s="31" t="s">
        <v>1108</v>
      </c>
      <c r="E239" s="31" t="s">
        <v>1049</v>
      </c>
      <c r="F239" s="33" t="s">
        <v>43</v>
      </c>
      <c r="G239" s="38">
        <v>0</v>
      </c>
      <c r="H239" s="38">
        <v>396</v>
      </c>
      <c r="I239" s="38">
        <v>7396</v>
      </c>
      <c r="J239" s="38">
        <v>7396</v>
      </c>
      <c r="K239" s="37"/>
      <c r="L239" s="38"/>
      <c r="M239" s="38">
        <v>400</v>
      </c>
      <c r="N239" s="38">
        <v>0</v>
      </c>
      <c r="O239" s="38">
        <v>0</v>
      </c>
      <c r="P239" s="37"/>
      <c r="Q239" s="6">
        <f>O239-N239</f>
        <v>0</v>
      </c>
      <c r="R239" s="6">
        <f>N239-O239</f>
        <v>0</v>
      </c>
      <c r="S239" s="6"/>
      <c r="T239" s="6">
        <f>I239-O239</f>
        <v>7396</v>
      </c>
      <c r="U239" s="28">
        <f>O239/I239*100</f>
        <v>0</v>
      </c>
      <c r="V239" s="38"/>
      <c r="W239" s="38">
        <f>I239-O239</f>
        <v>7396</v>
      </c>
      <c r="X239" s="37">
        <f>O239/I239*100</f>
        <v>0</v>
      </c>
      <c r="Y239" s="38">
        <v>0</v>
      </c>
    </row>
    <row r="240" spans="1:25" s="7" customFormat="1" x14ac:dyDescent="0.25">
      <c r="A240" s="32">
        <v>412900</v>
      </c>
      <c r="B240" s="31" t="s">
        <v>1063</v>
      </c>
      <c r="C240" s="31" t="s">
        <v>166</v>
      </c>
      <c r="D240" s="31" t="s">
        <v>1107</v>
      </c>
      <c r="E240" s="31" t="s">
        <v>1048</v>
      </c>
      <c r="F240" s="33" t="s">
        <v>6</v>
      </c>
      <c r="G240" s="38">
        <v>195.58</v>
      </c>
      <c r="H240" s="38">
        <v>396</v>
      </c>
      <c r="I240" s="38">
        <v>396</v>
      </c>
      <c r="J240" s="38">
        <v>336</v>
      </c>
      <c r="K240" s="37">
        <v>234.7</v>
      </c>
      <c r="L240" s="38"/>
      <c r="M240" s="38">
        <v>400</v>
      </c>
      <c r="N240" s="38">
        <v>400</v>
      </c>
      <c r="O240" s="38">
        <v>400</v>
      </c>
      <c r="P240" s="37"/>
      <c r="Q240" s="6">
        <f>O240-N240</f>
        <v>0</v>
      </c>
      <c r="R240" s="6">
        <f>N240-O240</f>
        <v>0</v>
      </c>
      <c r="S240" s="6">
        <f>O240-I240</f>
        <v>4</v>
      </c>
      <c r="T240" s="6"/>
      <c r="U240" s="28">
        <f>O240/I240*100</f>
        <v>101.01010101010101</v>
      </c>
      <c r="V240" s="38">
        <f>O240-I240</f>
        <v>4</v>
      </c>
      <c r="W240" s="38"/>
      <c r="X240" s="37">
        <f>O240/I240*100</f>
        <v>101.01010101010101</v>
      </c>
      <c r="Y240" s="38">
        <v>400</v>
      </c>
    </row>
    <row r="241" spans="1:25" s="7" customFormat="1" ht="30" x14ac:dyDescent="0.25">
      <c r="A241" s="32">
        <v>415200</v>
      </c>
      <c r="B241" s="31" t="s">
        <v>1063</v>
      </c>
      <c r="C241" s="31" t="s">
        <v>166</v>
      </c>
      <c r="D241" s="31" t="s">
        <v>1106</v>
      </c>
      <c r="E241" s="31" t="s">
        <v>1044</v>
      </c>
      <c r="F241" s="33" t="s">
        <v>1105</v>
      </c>
      <c r="G241" s="38">
        <v>4000</v>
      </c>
      <c r="H241" s="38">
        <v>4950</v>
      </c>
      <c r="I241" s="38">
        <v>4950</v>
      </c>
      <c r="J241" s="38">
        <v>4950</v>
      </c>
      <c r="K241" s="37">
        <v>1970</v>
      </c>
      <c r="L241" s="38"/>
      <c r="M241" s="38">
        <v>5000</v>
      </c>
      <c r="N241" s="38">
        <v>4000</v>
      </c>
      <c r="O241" s="38">
        <v>4000</v>
      </c>
      <c r="P241" s="37"/>
      <c r="Q241" s="6">
        <f>O241-N241</f>
        <v>0</v>
      </c>
      <c r="R241" s="6">
        <f>N241-O241</f>
        <v>0</v>
      </c>
      <c r="S241" s="6"/>
      <c r="T241" s="6">
        <f>I241-O241</f>
        <v>950</v>
      </c>
      <c r="U241" s="28">
        <f>O241/I241*100</f>
        <v>80.808080808080803</v>
      </c>
      <c r="V241" s="38"/>
      <c r="W241" s="38">
        <f>I241-O241</f>
        <v>950</v>
      </c>
      <c r="X241" s="37">
        <f>O241/I241*100</f>
        <v>80.808080808080803</v>
      </c>
      <c r="Y241" s="38">
        <v>4000</v>
      </c>
    </row>
    <row r="242" spans="1:25" s="7" customFormat="1" ht="45" x14ac:dyDescent="0.25">
      <c r="A242" s="32">
        <v>415200</v>
      </c>
      <c r="B242" s="31" t="s">
        <v>1063</v>
      </c>
      <c r="C242" s="31" t="s">
        <v>166</v>
      </c>
      <c r="D242" s="31" t="s">
        <v>28</v>
      </c>
      <c r="E242" s="31" t="s">
        <v>1043</v>
      </c>
      <c r="F242" s="170" t="s">
        <v>1104</v>
      </c>
      <c r="G242" s="38">
        <v>0</v>
      </c>
      <c r="H242" s="38"/>
      <c r="I242" s="38">
        <v>0</v>
      </c>
      <c r="J242" s="38">
        <v>0</v>
      </c>
      <c r="K242" s="37">
        <v>0</v>
      </c>
      <c r="L242" s="38"/>
      <c r="M242" s="38">
        <v>5000</v>
      </c>
      <c r="N242" s="38">
        <v>5000</v>
      </c>
      <c r="O242" s="38">
        <v>5000</v>
      </c>
      <c r="P242" s="37"/>
      <c r="Q242" s="6">
        <f>O242-N242</f>
        <v>0</v>
      </c>
      <c r="R242" s="6">
        <f>N242-O242</f>
        <v>0</v>
      </c>
      <c r="S242" s="6">
        <f>O242-I242</f>
        <v>5000</v>
      </c>
      <c r="T242" s="6"/>
      <c r="U242" s="28"/>
      <c r="V242" s="38">
        <f>O242-I242</f>
        <v>5000</v>
      </c>
      <c r="W242" s="38"/>
      <c r="X242" s="37" t="e">
        <f>O242/I242*100</f>
        <v>#DIV/0!</v>
      </c>
      <c r="Y242" s="38">
        <v>5000</v>
      </c>
    </row>
    <row r="243" spans="1:25" s="7" customFormat="1" ht="33.75" customHeight="1" x14ac:dyDescent="0.25">
      <c r="A243" s="32">
        <v>415200</v>
      </c>
      <c r="B243" s="31" t="s">
        <v>1063</v>
      </c>
      <c r="C243" s="31" t="s">
        <v>166</v>
      </c>
      <c r="D243" s="31" t="s">
        <v>1103</v>
      </c>
      <c r="E243" s="31" t="s">
        <v>1042</v>
      </c>
      <c r="F243" s="95" t="s">
        <v>1102</v>
      </c>
      <c r="G243" s="38"/>
      <c r="H243" s="38"/>
      <c r="I243" s="38"/>
      <c r="J243" s="38"/>
      <c r="K243" s="37"/>
      <c r="L243" s="38"/>
      <c r="M243" s="38"/>
      <c r="N243" s="38"/>
      <c r="O243" s="38">
        <v>0</v>
      </c>
      <c r="P243" s="37"/>
      <c r="Q243" s="6"/>
      <c r="R243" s="6"/>
      <c r="S243" s="6"/>
      <c r="T243" s="6"/>
      <c r="U243" s="28"/>
      <c r="V243" s="38"/>
      <c r="W243" s="38"/>
      <c r="X243" s="37"/>
      <c r="Y243" s="38">
        <v>50000</v>
      </c>
    </row>
    <row r="244" spans="1:25" s="7" customFormat="1" ht="27" customHeight="1" x14ac:dyDescent="0.25">
      <c r="A244" s="32">
        <v>511300</v>
      </c>
      <c r="B244" s="31" t="s">
        <v>1063</v>
      </c>
      <c r="C244" s="31" t="s">
        <v>166</v>
      </c>
      <c r="D244" s="31" t="s">
        <v>1101</v>
      </c>
      <c r="E244" s="31" t="s">
        <v>1041</v>
      </c>
      <c r="F244" s="33" t="s">
        <v>56</v>
      </c>
      <c r="G244" s="38">
        <v>5598</v>
      </c>
      <c r="H244" s="38">
        <v>22275</v>
      </c>
      <c r="I244" s="38">
        <v>22275</v>
      </c>
      <c r="J244" s="38">
        <v>22275</v>
      </c>
      <c r="K244" s="37">
        <v>18661.490000000002</v>
      </c>
      <c r="L244" s="38"/>
      <c r="M244" s="38">
        <v>24800</v>
      </c>
      <c r="N244" s="38">
        <v>20000</v>
      </c>
      <c r="O244" s="38">
        <v>20000</v>
      </c>
      <c r="P244" s="37"/>
      <c r="Q244" s="6">
        <f>O244-N244</f>
        <v>0</v>
      </c>
      <c r="R244" s="6">
        <f>N244-O244</f>
        <v>0</v>
      </c>
      <c r="S244" s="6"/>
      <c r="T244" s="6">
        <f>I244-O244</f>
        <v>2275</v>
      </c>
      <c r="U244" s="28">
        <f>O244/I244*100</f>
        <v>89.786756453423124</v>
      </c>
      <c r="V244" s="38"/>
      <c r="W244" s="38">
        <f>I244-O244</f>
        <v>2275</v>
      </c>
      <c r="X244" s="37">
        <f>O244/I244*100</f>
        <v>89.786756453423124</v>
      </c>
      <c r="Y244" s="38">
        <v>20000</v>
      </c>
    </row>
    <row r="245" spans="1:25" s="7" customFormat="1" ht="45" x14ac:dyDescent="0.25">
      <c r="A245" s="32">
        <v>516100</v>
      </c>
      <c r="B245" s="31" t="s">
        <v>1063</v>
      </c>
      <c r="C245" s="31" t="s">
        <v>166</v>
      </c>
      <c r="D245" s="31" t="s">
        <v>1100</v>
      </c>
      <c r="E245" s="31" t="s">
        <v>1040</v>
      </c>
      <c r="F245" s="33" t="s">
        <v>1099</v>
      </c>
      <c r="G245" s="38">
        <v>0</v>
      </c>
      <c r="H245" s="38">
        <v>990</v>
      </c>
      <c r="I245" s="38">
        <v>990</v>
      </c>
      <c r="J245" s="38">
        <v>990</v>
      </c>
      <c r="K245" s="37">
        <v>560</v>
      </c>
      <c r="L245" s="38"/>
      <c r="M245" s="38">
        <v>1500</v>
      </c>
      <c r="N245" s="38">
        <v>1000</v>
      </c>
      <c r="O245" s="38">
        <v>1000</v>
      </c>
      <c r="P245" s="37"/>
      <c r="Q245" s="6">
        <f>O245-N245</f>
        <v>0</v>
      </c>
      <c r="R245" s="6">
        <f>N245-O245</f>
        <v>0</v>
      </c>
      <c r="S245" s="6">
        <f>O245-I245</f>
        <v>10</v>
      </c>
      <c r="T245" s="6"/>
      <c r="U245" s="28">
        <f>O245/I245*100</f>
        <v>101.01010101010101</v>
      </c>
      <c r="V245" s="38">
        <f>O245-I245</f>
        <v>10</v>
      </c>
      <c r="W245" s="38"/>
      <c r="X245" s="37">
        <f>O245/I245*100</f>
        <v>101.01010101010101</v>
      </c>
      <c r="Y245" s="38">
        <v>1000</v>
      </c>
    </row>
    <row r="246" spans="1:25" s="7" customFormat="1" ht="37.5" customHeight="1" x14ac:dyDescent="0.25">
      <c r="A246" s="64"/>
      <c r="B246" s="63"/>
      <c r="C246" s="63"/>
      <c r="D246" s="63"/>
      <c r="E246" s="63"/>
      <c r="F246" s="62" t="s">
        <v>1098</v>
      </c>
      <c r="G246" s="59">
        <f>SUM(G247+G256)</f>
        <v>9359.4600000000009</v>
      </c>
      <c r="H246" s="59">
        <f>SUM(H247+H256)</f>
        <v>12870</v>
      </c>
      <c r="I246" s="59">
        <f>SUM(I247+I256)</f>
        <v>11910</v>
      </c>
      <c r="J246" s="59">
        <f>SUM(J247+J256)</f>
        <v>11910</v>
      </c>
      <c r="K246" s="61">
        <f>SUM(K247+K256)</f>
        <v>4308.6900000000005</v>
      </c>
      <c r="L246" s="59">
        <f>SUM(L247+L256)</f>
        <v>0</v>
      </c>
      <c r="M246" s="59">
        <f>SUM(M247+M256)</f>
        <v>44500</v>
      </c>
      <c r="N246" s="59">
        <f>SUM(N247+N256)</f>
        <v>37500</v>
      </c>
      <c r="O246" s="59">
        <f>SUM(O247+O256)</f>
        <v>37500</v>
      </c>
      <c r="P246" s="59">
        <f>SUM(P247+P256)</f>
        <v>0</v>
      </c>
      <c r="Q246" s="59">
        <f>SUM(Q247+Q256)</f>
        <v>0</v>
      </c>
      <c r="R246" s="59">
        <f>SUM(R247+R256)</f>
        <v>0</v>
      </c>
      <c r="S246" s="59">
        <f>SUM(S247+S256)</f>
        <v>30515</v>
      </c>
      <c r="T246" s="59">
        <f>SUM(T247+T256)</f>
        <v>4925</v>
      </c>
      <c r="U246" s="59">
        <f>SUM(U247+U256)</f>
        <v>369.52861952861952</v>
      </c>
      <c r="V246" s="59">
        <f>SUM(V247+V256)</f>
        <v>30515</v>
      </c>
      <c r="W246" s="59">
        <f>SUM(W247+W256)</f>
        <v>4925</v>
      </c>
      <c r="X246" s="60">
        <f>O246/I246*100</f>
        <v>314.86146095717885</v>
      </c>
      <c r="Y246" s="59">
        <f>SUM(Y247+Y256)</f>
        <v>37500</v>
      </c>
    </row>
    <row r="247" spans="1:25" s="7" customFormat="1" ht="30" x14ac:dyDescent="0.25">
      <c r="A247" s="58"/>
      <c r="B247" s="57"/>
      <c r="C247" s="57"/>
      <c r="D247" s="57"/>
      <c r="E247" s="57"/>
      <c r="F247" s="55" t="s">
        <v>1097</v>
      </c>
      <c r="G247" s="48">
        <f>SUM(G249:G255)</f>
        <v>9359.4600000000009</v>
      </c>
      <c r="H247" s="48">
        <f>SUM(H249:H255)</f>
        <v>12870</v>
      </c>
      <c r="I247" s="48">
        <f>SUM(I249:I255)</f>
        <v>11910</v>
      </c>
      <c r="J247" s="48">
        <f>SUM(J249:J255)</f>
        <v>11910</v>
      </c>
      <c r="K247" s="49">
        <f>SUM(K249:K255)</f>
        <v>4308.6900000000005</v>
      </c>
      <c r="L247" s="48">
        <f>SUM(L249:L255)</f>
        <v>0</v>
      </c>
      <c r="M247" s="48">
        <f>SUM(M249:M255)</f>
        <v>14500</v>
      </c>
      <c r="N247" s="48">
        <f>SUM(N249:N255)</f>
        <v>7500</v>
      </c>
      <c r="O247" s="48">
        <f>SUM(O249:O255)</f>
        <v>7500</v>
      </c>
      <c r="P247" s="48">
        <f>SUM(P249:P255)</f>
        <v>0</v>
      </c>
      <c r="Q247" s="48">
        <f>SUM(Q249:Q255)</f>
        <v>0</v>
      </c>
      <c r="R247" s="48">
        <f>SUM(R249:R255)</f>
        <v>0</v>
      </c>
      <c r="S247" s="48">
        <f>SUM(S249:S255)</f>
        <v>515</v>
      </c>
      <c r="T247" s="48">
        <f>SUM(T249:T255)</f>
        <v>4925</v>
      </c>
      <c r="U247" s="48">
        <f>SUM(U249:U255)</f>
        <v>369.52861952861952</v>
      </c>
      <c r="V247" s="48">
        <f>SUM(V249:V255)</f>
        <v>515</v>
      </c>
      <c r="W247" s="48">
        <f>SUM(W249:W255)</f>
        <v>4925</v>
      </c>
      <c r="X247" s="49">
        <f>O247/I247*100</f>
        <v>62.972292191435763</v>
      </c>
      <c r="Y247" s="48">
        <f>SUM(Y249:Y255)</f>
        <v>7500</v>
      </c>
    </row>
    <row r="248" spans="1:25" s="7" customFormat="1" x14ac:dyDescent="0.25">
      <c r="A248" s="58"/>
      <c r="B248" s="57"/>
      <c r="C248" s="57"/>
      <c r="D248" s="57"/>
      <c r="E248" s="57"/>
      <c r="F248" s="52" t="s">
        <v>1088</v>
      </c>
      <c r="G248" s="100"/>
      <c r="H248" s="100"/>
      <c r="I248" s="100"/>
      <c r="J248" s="100"/>
      <c r="K248" s="117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17"/>
      <c r="Y248" s="100"/>
    </row>
    <row r="249" spans="1:25" s="7" customFormat="1" ht="30" x14ac:dyDescent="0.25">
      <c r="A249" s="32">
        <v>411200</v>
      </c>
      <c r="B249" s="31" t="s">
        <v>420</v>
      </c>
      <c r="C249" s="31" t="s">
        <v>166</v>
      </c>
      <c r="D249" s="31" t="s">
        <v>1096</v>
      </c>
      <c r="E249" s="31" t="s">
        <v>1039</v>
      </c>
      <c r="F249" s="33" t="s">
        <v>36</v>
      </c>
      <c r="G249" s="38">
        <v>1425.1</v>
      </c>
      <c r="H249" s="38">
        <v>1485</v>
      </c>
      <c r="I249" s="38">
        <v>1485</v>
      </c>
      <c r="J249" s="38">
        <v>1485</v>
      </c>
      <c r="K249" s="37">
        <v>1348.2</v>
      </c>
      <c r="L249" s="38"/>
      <c r="M249" s="38">
        <v>3000</v>
      </c>
      <c r="N249" s="38">
        <v>2000</v>
      </c>
      <c r="O249" s="38">
        <v>2000</v>
      </c>
      <c r="P249" s="37"/>
      <c r="Q249" s="6">
        <f>O249-N249</f>
        <v>0</v>
      </c>
      <c r="R249" s="6">
        <f>N249-O249</f>
        <v>0</v>
      </c>
      <c r="S249" s="6">
        <f>O249-I249</f>
        <v>515</v>
      </c>
      <c r="T249" s="6"/>
      <c r="U249" s="28">
        <f>O249/I249*100</f>
        <v>134.6801346801347</v>
      </c>
      <c r="V249" s="38">
        <f>O249-I249</f>
        <v>515</v>
      </c>
      <c r="W249" s="38"/>
      <c r="X249" s="37">
        <f>O249/I249*100</f>
        <v>134.6801346801347</v>
      </c>
      <c r="Y249" s="38">
        <v>2000</v>
      </c>
    </row>
    <row r="250" spans="1:25" s="7" customFormat="1" x14ac:dyDescent="0.25">
      <c r="A250" s="32">
        <v>412300</v>
      </c>
      <c r="B250" s="31" t="s">
        <v>420</v>
      </c>
      <c r="C250" s="31" t="s">
        <v>166</v>
      </c>
      <c r="D250" s="31" t="s">
        <v>1095</v>
      </c>
      <c r="E250" s="31" t="s">
        <v>1038</v>
      </c>
      <c r="F250" s="33" t="s">
        <v>49</v>
      </c>
      <c r="G250" s="38">
        <v>379.92</v>
      </c>
      <c r="H250" s="38">
        <v>1980</v>
      </c>
      <c r="I250" s="38">
        <v>1980</v>
      </c>
      <c r="J250" s="38">
        <v>1980</v>
      </c>
      <c r="K250" s="37">
        <v>352.1</v>
      </c>
      <c r="L250" s="38"/>
      <c r="M250" s="38">
        <v>2000</v>
      </c>
      <c r="N250" s="38">
        <v>1000</v>
      </c>
      <c r="O250" s="38">
        <v>1000</v>
      </c>
      <c r="P250" s="37"/>
      <c r="Q250" s="6">
        <f>O250-N250</f>
        <v>0</v>
      </c>
      <c r="R250" s="6">
        <f>N250-O250</f>
        <v>0</v>
      </c>
      <c r="S250" s="6"/>
      <c r="T250" s="6">
        <f>I250-O250</f>
        <v>980</v>
      </c>
      <c r="U250" s="28">
        <f>O250/I250*100</f>
        <v>50.505050505050505</v>
      </c>
      <c r="V250" s="38"/>
      <c r="W250" s="38">
        <f>I250-O250</f>
        <v>980</v>
      </c>
      <c r="X250" s="37">
        <f>O250/I250*100</f>
        <v>50.505050505050505</v>
      </c>
      <c r="Y250" s="38">
        <v>1000</v>
      </c>
    </row>
    <row r="251" spans="1:25" s="7" customFormat="1" x14ac:dyDescent="0.25">
      <c r="A251" s="32">
        <v>412500</v>
      </c>
      <c r="B251" s="31" t="s">
        <v>420</v>
      </c>
      <c r="C251" s="31" t="s">
        <v>166</v>
      </c>
      <c r="D251" s="31" t="s">
        <v>1094</v>
      </c>
      <c r="E251" s="31" t="s">
        <v>1037</v>
      </c>
      <c r="F251" s="33" t="s">
        <v>65</v>
      </c>
      <c r="G251" s="38">
        <v>962.2</v>
      </c>
      <c r="H251" s="38">
        <v>2970</v>
      </c>
      <c r="I251" s="38">
        <v>2970</v>
      </c>
      <c r="J251" s="38">
        <v>2970</v>
      </c>
      <c r="K251" s="37">
        <v>54.2</v>
      </c>
      <c r="L251" s="38"/>
      <c r="M251" s="38">
        <v>2000</v>
      </c>
      <c r="N251" s="38">
        <v>1000</v>
      </c>
      <c r="O251" s="38">
        <v>1000</v>
      </c>
      <c r="P251" s="37"/>
      <c r="Q251" s="6">
        <f>O251-N251</f>
        <v>0</v>
      </c>
      <c r="R251" s="6">
        <f>N251-O251</f>
        <v>0</v>
      </c>
      <c r="S251" s="6"/>
      <c r="T251" s="6">
        <f>I251-O251</f>
        <v>1970</v>
      </c>
      <c r="U251" s="28">
        <f>O251/I251*100</f>
        <v>33.670033670033675</v>
      </c>
      <c r="V251" s="38"/>
      <c r="W251" s="38">
        <f>I251-O251</f>
        <v>1970</v>
      </c>
      <c r="X251" s="37">
        <f>O251/I251*100</f>
        <v>33.670033670033675</v>
      </c>
      <c r="Y251" s="38">
        <v>1000</v>
      </c>
    </row>
    <row r="252" spans="1:25" s="7" customFormat="1" x14ac:dyDescent="0.25">
      <c r="A252" s="32">
        <v>412600</v>
      </c>
      <c r="B252" s="31" t="s">
        <v>420</v>
      </c>
      <c r="C252" s="31" t="s">
        <v>166</v>
      </c>
      <c r="D252" s="31" t="s">
        <v>1093</v>
      </c>
      <c r="E252" s="31" t="s">
        <v>1033</v>
      </c>
      <c r="F252" s="33" t="s">
        <v>46</v>
      </c>
      <c r="G252" s="38">
        <v>2908.59</v>
      </c>
      <c r="H252" s="38">
        <v>3960</v>
      </c>
      <c r="I252" s="38">
        <v>3000</v>
      </c>
      <c r="J252" s="38">
        <v>3000</v>
      </c>
      <c r="K252" s="37">
        <v>1434.5</v>
      </c>
      <c r="L252" s="38"/>
      <c r="M252" s="38">
        <v>5000</v>
      </c>
      <c r="N252" s="38">
        <v>2500</v>
      </c>
      <c r="O252" s="38">
        <v>2500</v>
      </c>
      <c r="P252" s="37"/>
      <c r="Q252" s="6">
        <f>O252-N252</f>
        <v>0</v>
      </c>
      <c r="R252" s="6">
        <f>N252-O252</f>
        <v>0</v>
      </c>
      <c r="S252" s="6"/>
      <c r="T252" s="6">
        <f>I252-O252</f>
        <v>500</v>
      </c>
      <c r="U252" s="28">
        <f>O252/I252*100</f>
        <v>83.333333333333343</v>
      </c>
      <c r="V252" s="38"/>
      <c r="W252" s="38">
        <f>I252-O252</f>
        <v>500</v>
      </c>
      <c r="X252" s="37">
        <f>O252/I252*100</f>
        <v>83.333333333333343</v>
      </c>
      <c r="Y252" s="38">
        <v>2500</v>
      </c>
    </row>
    <row r="253" spans="1:25" s="7" customFormat="1" ht="15" customHeight="1" x14ac:dyDescent="0.25">
      <c r="A253" s="32">
        <v>412700</v>
      </c>
      <c r="B253" s="31" t="s">
        <v>420</v>
      </c>
      <c r="C253" s="31" t="s">
        <v>166</v>
      </c>
      <c r="D253" s="31" t="s">
        <v>1092</v>
      </c>
      <c r="E253" s="31" t="s">
        <v>1032</v>
      </c>
      <c r="F253" s="33" t="s">
        <v>43</v>
      </c>
      <c r="G253" s="38">
        <v>0</v>
      </c>
      <c r="H253" s="38">
        <v>990</v>
      </c>
      <c r="I253" s="38">
        <v>990</v>
      </c>
      <c r="J253" s="38">
        <v>990</v>
      </c>
      <c r="K253" s="37">
        <v>0</v>
      </c>
      <c r="L253" s="38"/>
      <c r="M253" s="38">
        <v>1000</v>
      </c>
      <c r="N253" s="38">
        <v>0</v>
      </c>
      <c r="O253" s="38">
        <v>0</v>
      </c>
      <c r="P253" s="37"/>
      <c r="Q253" s="6">
        <f>O253-N253</f>
        <v>0</v>
      </c>
      <c r="R253" s="6">
        <f>N253-O253</f>
        <v>0</v>
      </c>
      <c r="S253" s="6"/>
      <c r="T253" s="6">
        <f>I253-O253</f>
        <v>990</v>
      </c>
      <c r="U253" s="28">
        <f>O253/I253*100</f>
        <v>0</v>
      </c>
      <c r="V253" s="38"/>
      <c r="W253" s="38">
        <f>I253-O253</f>
        <v>990</v>
      </c>
      <c r="X253" s="37">
        <f>O253/I253*100</f>
        <v>0</v>
      </c>
      <c r="Y253" s="38">
        <v>0</v>
      </c>
    </row>
    <row r="254" spans="1:25" s="7" customFormat="1" ht="15" customHeight="1" x14ac:dyDescent="0.25">
      <c r="A254" s="32">
        <v>412900</v>
      </c>
      <c r="B254" s="31" t="s">
        <v>420</v>
      </c>
      <c r="C254" s="31" t="s">
        <v>166</v>
      </c>
      <c r="D254" s="31" t="s">
        <v>1091</v>
      </c>
      <c r="E254" s="31" t="s">
        <v>1031</v>
      </c>
      <c r="F254" s="33" t="s">
        <v>6</v>
      </c>
      <c r="G254" s="38">
        <v>0</v>
      </c>
      <c r="H254" s="38">
        <v>0</v>
      </c>
      <c r="I254" s="38">
        <v>0</v>
      </c>
      <c r="J254" s="38">
        <v>0</v>
      </c>
      <c r="K254" s="37"/>
      <c r="L254" s="38"/>
      <c r="M254" s="38">
        <v>0</v>
      </c>
      <c r="N254" s="38">
        <v>0</v>
      </c>
      <c r="O254" s="38">
        <v>0</v>
      </c>
      <c r="P254" s="37"/>
      <c r="Q254" s="6">
        <f>O254-N254</f>
        <v>0</v>
      </c>
      <c r="R254" s="6">
        <f>N254-O254</f>
        <v>0</v>
      </c>
      <c r="S254" s="6">
        <f>O254-I254</f>
        <v>0</v>
      </c>
      <c r="T254" s="6">
        <f>I254-O254</f>
        <v>0</v>
      </c>
      <c r="U254" s="28"/>
      <c r="V254" s="38">
        <f>O254-I254</f>
        <v>0</v>
      </c>
      <c r="W254" s="38">
        <f>I254-O254</f>
        <v>0</v>
      </c>
      <c r="X254" s="37" t="e">
        <f>O254/I254*100</f>
        <v>#DIV/0!</v>
      </c>
      <c r="Y254" s="38">
        <v>0</v>
      </c>
    </row>
    <row r="255" spans="1:25" s="7" customFormat="1" x14ac:dyDescent="0.25">
      <c r="A255" s="32">
        <v>511300</v>
      </c>
      <c r="B255" s="31" t="s">
        <v>420</v>
      </c>
      <c r="C255" s="31" t="s">
        <v>166</v>
      </c>
      <c r="D255" s="31" t="s">
        <v>1090</v>
      </c>
      <c r="E255" s="31" t="s">
        <v>1030</v>
      </c>
      <c r="F255" s="33" t="s">
        <v>56</v>
      </c>
      <c r="G255" s="38">
        <v>3683.65</v>
      </c>
      <c r="H255" s="38">
        <v>1485</v>
      </c>
      <c r="I255" s="38">
        <v>1485</v>
      </c>
      <c r="J255" s="38">
        <v>1485</v>
      </c>
      <c r="K255" s="37">
        <v>1119.69</v>
      </c>
      <c r="L255" s="38"/>
      <c r="M255" s="38">
        <v>1500</v>
      </c>
      <c r="N255" s="38">
        <v>1000</v>
      </c>
      <c r="O255" s="38">
        <v>1000</v>
      </c>
      <c r="P255" s="37"/>
      <c r="Q255" s="6">
        <f>O255-N255</f>
        <v>0</v>
      </c>
      <c r="R255" s="6">
        <f>N255-O255</f>
        <v>0</v>
      </c>
      <c r="S255" s="6"/>
      <c r="T255" s="6">
        <f>I255-O255</f>
        <v>485</v>
      </c>
      <c r="U255" s="28">
        <f>O255/I255*100</f>
        <v>67.34006734006735</v>
      </c>
      <c r="V255" s="38"/>
      <c r="W255" s="38">
        <f>I255-O255</f>
        <v>485</v>
      </c>
      <c r="X255" s="37">
        <f>O255/I255*100</f>
        <v>67.34006734006735</v>
      </c>
      <c r="Y255" s="38">
        <v>1000</v>
      </c>
    </row>
    <row r="256" spans="1:25" s="7" customFormat="1" ht="27.75" customHeight="1" x14ac:dyDescent="0.25">
      <c r="A256" s="54"/>
      <c r="B256" s="53"/>
      <c r="C256" s="53"/>
      <c r="D256" s="53"/>
      <c r="E256" s="53"/>
      <c r="F256" s="55" t="s">
        <v>1089</v>
      </c>
      <c r="G256" s="48">
        <f>SUM(G258:G258)</f>
        <v>0</v>
      </c>
      <c r="H256" s="48">
        <f>SUM(H258:H258)</f>
        <v>0</v>
      </c>
      <c r="I256" s="48">
        <f>SUM(I258:I258)</f>
        <v>0</v>
      </c>
      <c r="J256" s="48">
        <f>SUM(J258:J258)</f>
        <v>0</v>
      </c>
      <c r="K256" s="49">
        <f>SUM(K258:K258)</f>
        <v>0</v>
      </c>
      <c r="L256" s="48">
        <f>SUM(L258:L258)</f>
        <v>0</v>
      </c>
      <c r="M256" s="48">
        <f>SUM(M258:M258)</f>
        <v>30000</v>
      </c>
      <c r="N256" s="48">
        <f>SUM(N258:N258)</f>
        <v>30000</v>
      </c>
      <c r="O256" s="48">
        <f>SUM(O258:O258)</f>
        <v>30000</v>
      </c>
      <c r="P256" s="48">
        <f>SUM(P258:P258)</f>
        <v>0</v>
      </c>
      <c r="Q256" s="48">
        <f>SUM(Q258:Q258)</f>
        <v>0</v>
      </c>
      <c r="R256" s="48">
        <f>SUM(R258:R258)</f>
        <v>0</v>
      </c>
      <c r="S256" s="48">
        <f>SUM(S258:S258)</f>
        <v>30000</v>
      </c>
      <c r="T256" s="48">
        <f>SUM(T258:T258)</f>
        <v>0</v>
      </c>
      <c r="U256" s="48">
        <f>SUM(U258:U258)</f>
        <v>0</v>
      </c>
      <c r="V256" s="48">
        <f>SUM(V258:V258)</f>
        <v>30000</v>
      </c>
      <c r="W256" s="48">
        <f>SUM(W258:W258)</f>
        <v>0</v>
      </c>
      <c r="X256" s="49"/>
      <c r="Y256" s="48">
        <f>SUM(Y258:Y258)</f>
        <v>30000</v>
      </c>
    </row>
    <row r="257" spans="1:25" s="7" customFormat="1" x14ac:dyDescent="0.25">
      <c r="A257" s="54"/>
      <c r="B257" s="53"/>
      <c r="C257" s="53"/>
      <c r="D257" s="53"/>
      <c r="E257" s="53"/>
      <c r="F257" s="52" t="s">
        <v>1088</v>
      </c>
      <c r="G257" s="100"/>
      <c r="H257" s="100"/>
      <c r="I257" s="100"/>
      <c r="J257" s="100"/>
      <c r="K257" s="117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17"/>
      <c r="Y257" s="100"/>
    </row>
    <row r="258" spans="1:25" s="7" customFormat="1" x14ac:dyDescent="0.25">
      <c r="A258" s="32">
        <v>412700</v>
      </c>
      <c r="B258" s="31" t="s">
        <v>420</v>
      </c>
      <c r="C258" s="31" t="s">
        <v>166</v>
      </c>
      <c r="D258" s="31" t="s">
        <v>28</v>
      </c>
      <c r="E258" s="31" t="s">
        <v>1029</v>
      </c>
      <c r="F258" s="88" t="s">
        <v>1087</v>
      </c>
      <c r="G258" s="38"/>
      <c r="H258" s="38"/>
      <c r="I258" s="38">
        <v>0</v>
      </c>
      <c r="J258" s="38">
        <v>0</v>
      </c>
      <c r="K258" s="37">
        <v>0</v>
      </c>
      <c r="L258" s="38"/>
      <c r="M258" s="38">
        <v>30000</v>
      </c>
      <c r="N258" s="38">
        <v>30000</v>
      </c>
      <c r="O258" s="38">
        <v>30000</v>
      </c>
      <c r="P258" s="37"/>
      <c r="Q258" s="6">
        <f>O258-N258</f>
        <v>0</v>
      </c>
      <c r="R258" s="6">
        <f>N258-O258</f>
        <v>0</v>
      </c>
      <c r="S258" s="6">
        <f>O258-I258</f>
        <v>30000</v>
      </c>
      <c r="T258" s="6"/>
      <c r="U258" s="28"/>
      <c r="V258" s="38">
        <f>O258-I258</f>
        <v>30000</v>
      </c>
      <c r="W258" s="38"/>
      <c r="X258" s="37"/>
      <c r="Y258" s="38">
        <v>30000</v>
      </c>
    </row>
    <row r="259" spans="1:25" s="7" customFormat="1" ht="30" x14ac:dyDescent="0.25">
      <c r="A259" s="64"/>
      <c r="B259" s="63"/>
      <c r="C259" s="63"/>
      <c r="D259" s="63"/>
      <c r="E259" s="63"/>
      <c r="F259" s="62" t="s">
        <v>1086</v>
      </c>
      <c r="G259" s="59">
        <f>SUM(G260+G276)</f>
        <v>200273.62000000002</v>
      </c>
      <c r="H259" s="59">
        <f>SUM(H260+H276)</f>
        <v>292698</v>
      </c>
      <c r="I259" s="59">
        <f>SUM(I260+I276)</f>
        <v>602959</v>
      </c>
      <c r="J259" s="59">
        <f>SUM(J260+J276)</f>
        <v>602959</v>
      </c>
      <c r="K259" s="61">
        <f>SUM(K260+K276)</f>
        <v>166387.36000000002</v>
      </c>
      <c r="L259" s="59">
        <f>SUM(L260+L276)</f>
        <v>0</v>
      </c>
      <c r="M259" s="59">
        <f>SUM(M260+M276)</f>
        <v>312560</v>
      </c>
      <c r="N259" s="59">
        <f>SUM(N260+N276)</f>
        <v>296550</v>
      </c>
      <c r="O259" s="59">
        <f>SUM(O260+O276)</f>
        <v>296550</v>
      </c>
      <c r="P259" s="59">
        <f>SUM(P260+P276)</f>
        <v>0</v>
      </c>
      <c r="Q259" s="59">
        <f>SUM(Q260+Q276)</f>
        <v>0</v>
      </c>
      <c r="R259" s="59">
        <f>SUM(R260+R276)</f>
        <v>0</v>
      </c>
      <c r="S259" s="59">
        <f>SUM(S260+S276)</f>
        <v>31251</v>
      </c>
      <c r="T259" s="59">
        <f>SUM(T260+T276)</f>
        <v>337660</v>
      </c>
      <c r="U259" s="59">
        <f>SUM(U260+U276)</f>
        <v>1411.7045344218095</v>
      </c>
      <c r="V259" s="59">
        <f>SUM(V260+V276)</f>
        <v>31251</v>
      </c>
      <c r="W259" s="59">
        <f>SUM(W260+W276)</f>
        <v>337660</v>
      </c>
      <c r="X259" s="60">
        <f>O259/I259*100</f>
        <v>49.182448557862138</v>
      </c>
      <c r="Y259" s="59">
        <f>SUM(Y260+Y276)</f>
        <v>396550</v>
      </c>
    </row>
    <row r="260" spans="1:25" s="7" customFormat="1" ht="30" x14ac:dyDescent="0.25">
      <c r="A260" s="58"/>
      <c r="B260" s="57"/>
      <c r="C260" s="57"/>
      <c r="D260" s="57"/>
      <c r="E260" s="57"/>
      <c r="F260" s="55" t="s">
        <v>1085</v>
      </c>
      <c r="G260" s="48">
        <f>SUM(G262:G275)</f>
        <v>183365.14</v>
      </c>
      <c r="H260" s="48">
        <f>SUM(H262:H275)</f>
        <v>252698</v>
      </c>
      <c r="I260" s="48">
        <f>SUM(I262:I275)</f>
        <v>462959</v>
      </c>
      <c r="J260" s="48">
        <f>SUM(J262:J275)</f>
        <v>462959</v>
      </c>
      <c r="K260" s="49">
        <f>SUM(K262:K275)</f>
        <v>157677.36000000002</v>
      </c>
      <c r="L260" s="48">
        <f>SUM(L262:L275)</f>
        <v>0</v>
      </c>
      <c r="M260" s="48">
        <f>SUM(M262:M275)</f>
        <v>272560</v>
      </c>
      <c r="N260" s="48">
        <f>SUM(N262:N275)</f>
        <v>256550</v>
      </c>
      <c r="O260" s="48">
        <f>SUM(O262:O275)</f>
        <v>256550</v>
      </c>
      <c r="P260" s="48">
        <f>SUM(P262:P275)</f>
        <v>0</v>
      </c>
      <c r="Q260" s="48">
        <f>SUM(Q262:Q275)</f>
        <v>0</v>
      </c>
      <c r="R260" s="48">
        <f>SUM(R262:R275)</f>
        <v>0</v>
      </c>
      <c r="S260" s="48">
        <f>SUM(S262:S275)</f>
        <v>31251</v>
      </c>
      <c r="T260" s="48">
        <f>SUM(T262:T275)</f>
        <v>237660</v>
      </c>
      <c r="U260" s="48">
        <f>SUM(U262:U275)</f>
        <v>1383.1331058503808</v>
      </c>
      <c r="V260" s="48">
        <f>SUM(V262:V275)</f>
        <v>31251</v>
      </c>
      <c r="W260" s="48">
        <f>SUM(W262:W275)</f>
        <v>237660</v>
      </c>
      <c r="X260" s="49">
        <f>O260/I260*100</f>
        <v>55.415274354748476</v>
      </c>
      <c r="Y260" s="48">
        <f>SUM(Y262:Y275)</f>
        <v>256550</v>
      </c>
    </row>
    <row r="261" spans="1:25" s="7" customFormat="1" x14ac:dyDescent="0.25">
      <c r="A261" s="58"/>
      <c r="B261" s="57"/>
      <c r="C261" s="57"/>
      <c r="D261" s="57"/>
      <c r="E261" s="57"/>
      <c r="F261" s="52" t="s">
        <v>1064</v>
      </c>
      <c r="G261" s="48"/>
      <c r="H261" s="48"/>
      <c r="I261" s="48"/>
      <c r="J261" s="48"/>
      <c r="K261" s="49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9"/>
      <c r="Y261" s="48"/>
    </row>
    <row r="262" spans="1:25" s="7" customFormat="1" ht="30" x14ac:dyDescent="0.25">
      <c r="A262" s="32">
        <v>411200</v>
      </c>
      <c r="B262" s="31" t="s">
        <v>1063</v>
      </c>
      <c r="C262" s="31" t="s">
        <v>166</v>
      </c>
      <c r="D262" s="32">
        <v>101</v>
      </c>
      <c r="E262" s="32">
        <v>136</v>
      </c>
      <c r="F262" s="33" t="s">
        <v>36</v>
      </c>
      <c r="G262" s="6">
        <v>2175.4</v>
      </c>
      <c r="H262" s="6">
        <v>2475</v>
      </c>
      <c r="I262" s="6">
        <v>2475</v>
      </c>
      <c r="J262" s="6">
        <v>1475</v>
      </c>
      <c r="K262" s="29">
        <v>664.85</v>
      </c>
      <c r="L262" s="6"/>
      <c r="M262" s="6">
        <v>2500</v>
      </c>
      <c r="N262" s="6">
        <v>1000</v>
      </c>
      <c r="O262" s="6">
        <v>1000</v>
      </c>
      <c r="P262" s="29"/>
      <c r="Q262" s="6">
        <f>O262-N262</f>
        <v>0</v>
      </c>
      <c r="R262" s="6">
        <f>N262-O262</f>
        <v>0</v>
      </c>
      <c r="S262" s="6"/>
      <c r="T262" s="6">
        <f>I262-O262</f>
        <v>1475</v>
      </c>
      <c r="U262" s="28">
        <f>O262/I262*100</f>
        <v>40.404040404040401</v>
      </c>
      <c r="V262" s="38"/>
      <c r="W262" s="38">
        <f>I262-O262</f>
        <v>1475</v>
      </c>
      <c r="X262" s="37">
        <f>O262/I262*100</f>
        <v>40.404040404040401</v>
      </c>
      <c r="Y262" s="6">
        <v>1000</v>
      </c>
    </row>
    <row r="263" spans="1:25" s="7" customFormat="1" ht="30" x14ac:dyDescent="0.25">
      <c r="A263" s="32">
        <v>412200</v>
      </c>
      <c r="B263" s="31" t="s">
        <v>1063</v>
      </c>
      <c r="C263" s="31" t="s">
        <v>166</v>
      </c>
      <c r="D263" s="31" t="s">
        <v>1084</v>
      </c>
      <c r="E263" s="31" t="s">
        <v>1027</v>
      </c>
      <c r="F263" s="33" t="s">
        <v>34</v>
      </c>
      <c r="G263" s="38">
        <v>34059.54</v>
      </c>
      <c r="H263" s="38">
        <v>35640</v>
      </c>
      <c r="I263" s="38">
        <v>35640</v>
      </c>
      <c r="J263" s="38">
        <v>35640</v>
      </c>
      <c r="K263" s="37">
        <v>26817.279999999999</v>
      </c>
      <c r="L263" s="38"/>
      <c r="M263" s="38">
        <v>43000</v>
      </c>
      <c r="N263" s="38">
        <v>43000</v>
      </c>
      <c r="O263" s="38">
        <v>43000</v>
      </c>
      <c r="P263" s="37"/>
      <c r="Q263" s="6">
        <f>O263-N263</f>
        <v>0</v>
      </c>
      <c r="R263" s="6">
        <f>N263-O263</f>
        <v>0</v>
      </c>
      <c r="S263" s="6">
        <f>O263-I263</f>
        <v>7360</v>
      </c>
      <c r="T263" s="6"/>
      <c r="U263" s="28">
        <f>O263/I263*100</f>
        <v>120.65095398428731</v>
      </c>
      <c r="V263" s="38">
        <f>O263-I263</f>
        <v>7360</v>
      </c>
      <c r="W263" s="38"/>
      <c r="X263" s="37">
        <f>O263/I263*100</f>
        <v>120.65095398428731</v>
      </c>
      <c r="Y263" s="38">
        <v>43000</v>
      </c>
    </row>
    <row r="264" spans="1:25" s="7" customFormat="1" x14ac:dyDescent="0.25">
      <c r="A264" s="32">
        <v>412300</v>
      </c>
      <c r="B264" s="31" t="s">
        <v>1063</v>
      </c>
      <c r="C264" s="31" t="s">
        <v>166</v>
      </c>
      <c r="D264" s="31" t="s">
        <v>1083</v>
      </c>
      <c r="E264" s="31" t="s">
        <v>1026</v>
      </c>
      <c r="F264" s="33" t="s">
        <v>11</v>
      </c>
      <c r="G264" s="38">
        <v>5378.08</v>
      </c>
      <c r="H264" s="38">
        <v>6039</v>
      </c>
      <c r="I264" s="38">
        <v>5000</v>
      </c>
      <c r="J264" s="38">
        <v>5000</v>
      </c>
      <c r="K264" s="37">
        <v>3783.14</v>
      </c>
      <c r="L264" s="38"/>
      <c r="M264" s="38">
        <v>7500</v>
      </c>
      <c r="N264" s="38">
        <v>6000</v>
      </c>
      <c r="O264" s="38">
        <v>6000</v>
      </c>
      <c r="P264" s="37"/>
      <c r="Q264" s="6">
        <f>O264-N264</f>
        <v>0</v>
      </c>
      <c r="R264" s="6">
        <f>N264-O264</f>
        <v>0</v>
      </c>
      <c r="S264" s="6">
        <f>O264-I264</f>
        <v>1000</v>
      </c>
      <c r="T264" s="6">
        <v>0</v>
      </c>
      <c r="U264" s="28">
        <f>O264/I264*100</f>
        <v>120</v>
      </c>
      <c r="V264" s="38">
        <f>O264-I264</f>
        <v>1000</v>
      </c>
      <c r="W264" s="38"/>
      <c r="X264" s="37">
        <f>O264/I264*100</f>
        <v>120</v>
      </c>
      <c r="Y264" s="38">
        <v>6000</v>
      </c>
    </row>
    <row r="265" spans="1:25" s="7" customFormat="1" ht="30" x14ac:dyDescent="0.25">
      <c r="A265" s="32">
        <v>412400</v>
      </c>
      <c r="B265" s="31" t="s">
        <v>1063</v>
      </c>
      <c r="C265" s="31" t="s">
        <v>166</v>
      </c>
      <c r="D265" s="31" t="s">
        <v>1082</v>
      </c>
      <c r="E265" s="31" t="s">
        <v>1021</v>
      </c>
      <c r="F265" s="33" t="s">
        <v>1081</v>
      </c>
      <c r="G265" s="38">
        <v>1392.29</v>
      </c>
      <c r="H265" s="38">
        <v>1485</v>
      </c>
      <c r="I265" s="38">
        <v>1485</v>
      </c>
      <c r="J265" s="38">
        <v>1485</v>
      </c>
      <c r="K265" s="37"/>
      <c r="L265" s="38"/>
      <c r="M265" s="38">
        <v>1500</v>
      </c>
      <c r="N265" s="38">
        <v>1500</v>
      </c>
      <c r="O265" s="38">
        <v>1500</v>
      </c>
      <c r="P265" s="37"/>
      <c r="Q265" s="6">
        <f>O265-N265</f>
        <v>0</v>
      </c>
      <c r="R265" s="6">
        <f>N265-O265</f>
        <v>0</v>
      </c>
      <c r="S265" s="6">
        <f>O265-I265</f>
        <v>15</v>
      </c>
      <c r="T265" s="6"/>
      <c r="U265" s="28">
        <f>O265/I265*100</f>
        <v>101.01010101010101</v>
      </c>
      <c r="V265" s="38">
        <f>O265-I265</f>
        <v>15</v>
      </c>
      <c r="W265" s="38"/>
      <c r="X265" s="37">
        <f>O265/I265*100</f>
        <v>101.01010101010101</v>
      </c>
      <c r="Y265" s="38">
        <v>1500</v>
      </c>
    </row>
    <row r="266" spans="1:25" s="7" customFormat="1" x14ac:dyDescent="0.25">
      <c r="A266" s="32">
        <v>412500</v>
      </c>
      <c r="B266" s="31" t="s">
        <v>1063</v>
      </c>
      <c r="C266" s="31" t="s">
        <v>166</v>
      </c>
      <c r="D266" s="31" t="s">
        <v>1080</v>
      </c>
      <c r="E266" s="31" t="s">
        <v>1020</v>
      </c>
      <c r="F266" s="33" t="s">
        <v>65</v>
      </c>
      <c r="G266" s="38">
        <v>26669.63</v>
      </c>
      <c r="H266" s="38">
        <v>31680</v>
      </c>
      <c r="I266" s="38">
        <v>28000</v>
      </c>
      <c r="J266" s="38">
        <v>28000</v>
      </c>
      <c r="K266" s="37">
        <v>24978.31</v>
      </c>
      <c r="L266" s="38"/>
      <c r="M266" s="38">
        <v>36000</v>
      </c>
      <c r="N266" s="38">
        <v>33000</v>
      </c>
      <c r="O266" s="38">
        <v>33000</v>
      </c>
      <c r="P266" s="37"/>
      <c r="Q266" s="6">
        <f>O266-N266</f>
        <v>0</v>
      </c>
      <c r="R266" s="6">
        <f>N266-O266</f>
        <v>0</v>
      </c>
      <c r="S266" s="6">
        <f>O266-I266</f>
        <v>5000</v>
      </c>
      <c r="T266" s="6"/>
      <c r="U266" s="28">
        <f>O266/I266*100</f>
        <v>117.85714285714286</v>
      </c>
      <c r="V266" s="38">
        <f>O266-I266</f>
        <v>5000</v>
      </c>
      <c r="W266" s="38"/>
      <c r="X266" s="37">
        <f>O266/I266*100</f>
        <v>117.85714285714286</v>
      </c>
      <c r="Y266" s="38">
        <v>33000</v>
      </c>
    </row>
    <row r="267" spans="1:25" s="7" customFormat="1" x14ac:dyDescent="0.25">
      <c r="A267" s="32">
        <v>412600</v>
      </c>
      <c r="B267" s="31" t="s">
        <v>1063</v>
      </c>
      <c r="C267" s="31" t="s">
        <v>166</v>
      </c>
      <c r="D267" s="31" t="s">
        <v>1079</v>
      </c>
      <c r="E267" s="31" t="s">
        <v>1018</v>
      </c>
      <c r="F267" s="33" t="s">
        <v>46</v>
      </c>
      <c r="G267" s="38">
        <v>317.85000000000002</v>
      </c>
      <c r="H267" s="38">
        <v>495</v>
      </c>
      <c r="I267" s="38">
        <v>495</v>
      </c>
      <c r="J267" s="38">
        <v>495</v>
      </c>
      <c r="K267" s="37">
        <v>255.5</v>
      </c>
      <c r="L267" s="38"/>
      <c r="M267" s="38">
        <v>500</v>
      </c>
      <c r="N267" s="38">
        <v>500</v>
      </c>
      <c r="O267" s="38">
        <v>500</v>
      </c>
      <c r="P267" s="37"/>
      <c r="Q267" s="6">
        <f>O267-N267</f>
        <v>0</v>
      </c>
      <c r="R267" s="6">
        <f>N267-O267</f>
        <v>0</v>
      </c>
      <c r="S267" s="6">
        <f>O267-I267</f>
        <v>5</v>
      </c>
      <c r="T267" s="6"/>
      <c r="U267" s="28">
        <f>O267/I267*100</f>
        <v>101.01010101010101</v>
      </c>
      <c r="V267" s="38">
        <f>O267-I267</f>
        <v>5</v>
      </c>
      <c r="W267" s="38"/>
      <c r="X267" s="37">
        <f>O267/I267*100</f>
        <v>101.01010101010101</v>
      </c>
      <c r="Y267" s="38">
        <v>500</v>
      </c>
    </row>
    <row r="268" spans="1:25" s="7" customFormat="1" x14ac:dyDescent="0.25">
      <c r="A268" s="32">
        <v>412700</v>
      </c>
      <c r="B268" s="31" t="s">
        <v>1063</v>
      </c>
      <c r="C268" s="31" t="s">
        <v>166</v>
      </c>
      <c r="D268" s="31" t="s">
        <v>1078</v>
      </c>
      <c r="E268" s="31" t="s">
        <v>1016</v>
      </c>
      <c r="F268" s="33" t="s">
        <v>43</v>
      </c>
      <c r="G268" s="38">
        <v>16709.04</v>
      </c>
      <c r="H268" s="38">
        <v>35244</v>
      </c>
      <c r="I268" s="38">
        <v>35244</v>
      </c>
      <c r="J268" s="38">
        <v>35244</v>
      </c>
      <c r="K268" s="37">
        <v>6046.48</v>
      </c>
      <c r="L268" s="38"/>
      <c r="M268" s="38">
        <v>25100</v>
      </c>
      <c r="N268" s="38">
        <v>25100</v>
      </c>
      <c r="O268" s="38">
        <v>25100</v>
      </c>
      <c r="P268" s="37"/>
      <c r="Q268" s="6">
        <f>O268-N268</f>
        <v>0</v>
      </c>
      <c r="R268" s="6">
        <f>N268-O268</f>
        <v>0</v>
      </c>
      <c r="S268" s="6"/>
      <c r="T268" s="6">
        <f>I268-O268</f>
        <v>10144</v>
      </c>
      <c r="U268" s="28">
        <f>O268/I268*100</f>
        <v>71.217795936897062</v>
      </c>
      <c r="V268" s="38"/>
      <c r="W268" s="38">
        <f>I268-O268</f>
        <v>10144</v>
      </c>
      <c r="X268" s="37">
        <f>O268/I268*100</f>
        <v>71.217795936897062</v>
      </c>
      <c r="Y268" s="38">
        <v>25100</v>
      </c>
    </row>
    <row r="269" spans="1:25" s="7" customFormat="1" x14ac:dyDescent="0.25">
      <c r="A269" s="32">
        <v>412900</v>
      </c>
      <c r="B269" s="31" t="s">
        <v>1063</v>
      </c>
      <c r="C269" s="31" t="s">
        <v>166</v>
      </c>
      <c r="D269" s="31" t="s">
        <v>1077</v>
      </c>
      <c r="E269" s="31" t="s">
        <v>1014</v>
      </c>
      <c r="F269" s="33" t="s">
        <v>6</v>
      </c>
      <c r="G269" s="38">
        <v>7050.26</v>
      </c>
      <c r="H269" s="38">
        <v>5940</v>
      </c>
      <c r="I269" s="38">
        <v>5000</v>
      </c>
      <c r="J269" s="38">
        <v>6000</v>
      </c>
      <c r="K269" s="37">
        <v>5753.21</v>
      </c>
      <c r="L269" s="38"/>
      <c r="M269" s="38">
        <v>7500</v>
      </c>
      <c r="N269" s="38">
        <v>7000</v>
      </c>
      <c r="O269" s="38">
        <v>7000</v>
      </c>
      <c r="P269" s="37"/>
      <c r="Q269" s="6">
        <f>O269-N269</f>
        <v>0</v>
      </c>
      <c r="R269" s="6">
        <f>N269-O269</f>
        <v>0</v>
      </c>
      <c r="S269" s="6">
        <f>O269-I269</f>
        <v>2000</v>
      </c>
      <c r="T269" s="6"/>
      <c r="U269" s="28">
        <f>O269/I269*100</f>
        <v>140</v>
      </c>
      <c r="V269" s="38">
        <f>O269-I269</f>
        <v>2000</v>
      </c>
      <c r="W269" s="38"/>
      <c r="X269" s="37">
        <f>O269/I269*100</f>
        <v>140</v>
      </c>
      <c r="Y269" s="38">
        <v>7000</v>
      </c>
    </row>
    <row r="270" spans="1:25" s="7" customFormat="1" ht="30" x14ac:dyDescent="0.25">
      <c r="A270" s="32">
        <v>413300</v>
      </c>
      <c r="B270" s="31" t="s">
        <v>1063</v>
      </c>
      <c r="C270" s="31" t="s">
        <v>166</v>
      </c>
      <c r="D270" s="31" t="s">
        <v>1076</v>
      </c>
      <c r="E270" s="31" t="s">
        <v>1012</v>
      </c>
      <c r="F270" s="33" t="s">
        <v>1075</v>
      </c>
      <c r="G270" s="38">
        <v>5990.57</v>
      </c>
      <c r="H270" s="38">
        <v>22473</v>
      </c>
      <c r="I270" s="38">
        <v>22890</v>
      </c>
      <c r="J270" s="38">
        <v>22890</v>
      </c>
      <c r="K270" s="37">
        <v>17358.71</v>
      </c>
      <c r="L270" s="38"/>
      <c r="M270" s="38">
        <v>22890</v>
      </c>
      <c r="N270" s="38">
        <v>19700</v>
      </c>
      <c r="O270" s="38">
        <v>19700</v>
      </c>
      <c r="P270" s="37"/>
      <c r="Q270" s="6">
        <f>O270-N270</f>
        <v>0</v>
      </c>
      <c r="R270" s="6">
        <f>N270-O270</f>
        <v>0</v>
      </c>
      <c r="S270" s="6"/>
      <c r="T270" s="6">
        <f>I270-O270</f>
        <v>3190</v>
      </c>
      <c r="U270" s="28">
        <f>O270/I270*100</f>
        <v>86.063783311489743</v>
      </c>
      <c r="V270" s="38"/>
      <c r="W270" s="38">
        <f>I270-O270</f>
        <v>3190</v>
      </c>
      <c r="X270" s="37">
        <f>O270/I270*100</f>
        <v>86.063783311489743</v>
      </c>
      <c r="Y270" s="38">
        <v>19700</v>
      </c>
    </row>
    <row r="271" spans="1:25" s="7" customFormat="1" x14ac:dyDescent="0.25">
      <c r="A271" s="32">
        <v>511300</v>
      </c>
      <c r="B271" s="31" t="s">
        <v>1063</v>
      </c>
      <c r="C271" s="31" t="s">
        <v>166</v>
      </c>
      <c r="D271" s="31" t="s">
        <v>1074</v>
      </c>
      <c r="E271" s="31" t="s">
        <v>1010</v>
      </c>
      <c r="F271" s="33" t="s">
        <v>56</v>
      </c>
      <c r="G271" s="38">
        <v>6409.08</v>
      </c>
      <c r="H271" s="38">
        <v>13068</v>
      </c>
      <c r="I271" s="38">
        <v>5000</v>
      </c>
      <c r="J271" s="38">
        <v>5000</v>
      </c>
      <c r="K271" s="37">
        <v>2930.85</v>
      </c>
      <c r="L271" s="38"/>
      <c r="M271" s="38">
        <v>21600</v>
      </c>
      <c r="N271" s="38">
        <v>12600</v>
      </c>
      <c r="O271" s="38">
        <v>12600</v>
      </c>
      <c r="P271" s="37"/>
      <c r="Q271" s="6">
        <f>O271-N271</f>
        <v>0</v>
      </c>
      <c r="R271" s="6">
        <f>N271-O271</f>
        <v>0</v>
      </c>
      <c r="S271" s="6">
        <f>O271-I271</f>
        <v>7600</v>
      </c>
      <c r="T271" s="6"/>
      <c r="U271" s="28">
        <f>O271/I271*100</f>
        <v>252</v>
      </c>
      <c r="V271" s="38">
        <f>O271-I271</f>
        <v>7600</v>
      </c>
      <c r="W271" s="38"/>
      <c r="X271" s="37">
        <f>O271/I271*100</f>
        <v>252</v>
      </c>
      <c r="Y271" s="38">
        <v>12600</v>
      </c>
    </row>
    <row r="272" spans="1:25" s="7" customFormat="1" ht="45" hidden="1" customHeight="1" x14ac:dyDescent="0.25">
      <c r="A272" s="32">
        <v>511300</v>
      </c>
      <c r="B272" s="31" t="s">
        <v>1063</v>
      </c>
      <c r="C272" s="31" t="s">
        <v>166</v>
      </c>
      <c r="D272" s="31" t="s">
        <v>1073</v>
      </c>
      <c r="E272" s="31"/>
      <c r="F272" s="33" t="s">
        <v>1072</v>
      </c>
      <c r="G272" s="38">
        <v>0</v>
      </c>
      <c r="H272" s="38">
        <v>0</v>
      </c>
      <c r="I272" s="38">
        <v>125711</v>
      </c>
      <c r="J272" s="38">
        <v>125711</v>
      </c>
      <c r="K272" s="37"/>
      <c r="L272" s="38"/>
      <c r="M272" s="38">
        <v>0</v>
      </c>
      <c r="N272" s="38">
        <v>0</v>
      </c>
      <c r="O272" s="38">
        <v>0</v>
      </c>
      <c r="P272" s="37"/>
      <c r="Q272" s="6">
        <f>O272-N272</f>
        <v>0</v>
      </c>
      <c r="R272" s="6">
        <f>N272-O272</f>
        <v>0</v>
      </c>
      <c r="S272" s="6"/>
      <c r="T272" s="6">
        <f>I272-O272</f>
        <v>125711</v>
      </c>
      <c r="U272" s="28">
        <f>O272/I272*100</f>
        <v>0</v>
      </c>
      <c r="V272" s="38"/>
      <c r="W272" s="38">
        <f>I272-O272</f>
        <v>125711</v>
      </c>
      <c r="X272" s="37">
        <f>O272/I272*100</f>
        <v>0</v>
      </c>
      <c r="Y272" s="38">
        <v>0</v>
      </c>
    </row>
    <row r="273" spans="1:25" s="7" customFormat="1" ht="45" hidden="1" customHeight="1" x14ac:dyDescent="0.25">
      <c r="A273" s="32">
        <v>511300</v>
      </c>
      <c r="B273" s="31" t="s">
        <v>1063</v>
      </c>
      <c r="C273" s="31" t="s">
        <v>166</v>
      </c>
      <c r="D273" s="31" t="s">
        <v>1071</v>
      </c>
      <c r="E273" s="31"/>
      <c r="F273" s="33" t="s">
        <v>1070</v>
      </c>
      <c r="G273" s="38">
        <v>0</v>
      </c>
      <c r="H273" s="38">
        <v>0</v>
      </c>
      <c r="I273" s="38">
        <v>97140</v>
      </c>
      <c r="J273" s="38">
        <v>97140</v>
      </c>
      <c r="K273" s="37"/>
      <c r="L273" s="38"/>
      <c r="M273" s="38">
        <v>0</v>
      </c>
      <c r="N273" s="38">
        <v>0</v>
      </c>
      <c r="O273" s="38">
        <v>0</v>
      </c>
      <c r="P273" s="37"/>
      <c r="Q273" s="6">
        <f>O273-N273</f>
        <v>0</v>
      </c>
      <c r="R273" s="6">
        <f>N273-O273</f>
        <v>0</v>
      </c>
      <c r="S273" s="6"/>
      <c r="T273" s="6">
        <f>I273-O273</f>
        <v>97140</v>
      </c>
      <c r="U273" s="28">
        <f>O273/I273*100</f>
        <v>0</v>
      </c>
      <c r="V273" s="38"/>
      <c r="W273" s="38">
        <f>I273-O273</f>
        <v>97140</v>
      </c>
      <c r="X273" s="37">
        <f>O273/I273*100</f>
        <v>0</v>
      </c>
      <c r="Y273" s="38">
        <v>0</v>
      </c>
    </row>
    <row r="274" spans="1:25" s="7" customFormat="1" ht="30" x14ac:dyDescent="0.25">
      <c r="A274" s="32">
        <v>516100</v>
      </c>
      <c r="B274" s="31" t="s">
        <v>1063</v>
      </c>
      <c r="C274" s="31" t="s">
        <v>166</v>
      </c>
      <c r="D274" s="31" t="s">
        <v>1069</v>
      </c>
      <c r="E274" s="31" t="s">
        <v>1007</v>
      </c>
      <c r="F274" s="33" t="s">
        <v>1068</v>
      </c>
      <c r="G274" s="38">
        <v>57527.03</v>
      </c>
      <c r="H274" s="38">
        <v>18909</v>
      </c>
      <c r="I274" s="38">
        <v>18909</v>
      </c>
      <c r="J274" s="38">
        <v>18909</v>
      </c>
      <c r="K274" s="37">
        <v>9322.7800000000007</v>
      </c>
      <c r="L274" s="38"/>
      <c r="M274" s="38">
        <v>24500</v>
      </c>
      <c r="N274" s="38">
        <v>24500</v>
      </c>
      <c r="O274" s="38">
        <v>24500</v>
      </c>
      <c r="P274" s="37"/>
      <c r="Q274" s="6">
        <f>O274-N274</f>
        <v>0</v>
      </c>
      <c r="R274" s="6">
        <f>N274-O274</f>
        <v>0</v>
      </c>
      <c r="S274" s="6">
        <f>O274-I274</f>
        <v>5591</v>
      </c>
      <c r="T274" s="6"/>
      <c r="U274" s="28">
        <f>O274/I274*100</f>
        <v>129.56793061505104</v>
      </c>
      <c r="V274" s="38">
        <f>O274-I274</f>
        <v>5591</v>
      </c>
      <c r="W274" s="38"/>
      <c r="X274" s="37">
        <f>O274/I274*100</f>
        <v>129.56793061505104</v>
      </c>
      <c r="Y274" s="38">
        <v>24500</v>
      </c>
    </row>
    <row r="275" spans="1:25" s="7" customFormat="1" ht="30" x14ac:dyDescent="0.25">
      <c r="A275" s="32">
        <v>621300</v>
      </c>
      <c r="B275" s="31" t="s">
        <v>85</v>
      </c>
      <c r="C275" s="31"/>
      <c r="D275" s="31" t="s">
        <v>1067</v>
      </c>
      <c r="E275" s="31" t="s">
        <v>1005</v>
      </c>
      <c r="F275" s="33" t="s">
        <v>1066</v>
      </c>
      <c r="G275" s="38">
        <v>19686.37</v>
      </c>
      <c r="H275" s="38">
        <v>79250</v>
      </c>
      <c r="I275" s="38">
        <v>79970</v>
      </c>
      <c r="J275" s="38">
        <v>79970</v>
      </c>
      <c r="K275" s="37">
        <v>59766.25</v>
      </c>
      <c r="L275" s="38"/>
      <c r="M275" s="38">
        <v>79970</v>
      </c>
      <c r="N275" s="38">
        <v>82650</v>
      </c>
      <c r="O275" s="38">
        <v>82650</v>
      </c>
      <c r="P275" s="37"/>
      <c r="Q275" s="6">
        <f>O275-N275</f>
        <v>0</v>
      </c>
      <c r="R275" s="6">
        <f>N275-O275</f>
        <v>0</v>
      </c>
      <c r="S275" s="6">
        <f>O275-I275</f>
        <v>2680</v>
      </c>
      <c r="T275" s="6"/>
      <c r="U275" s="28">
        <f>O275/I275*100</f>
        <v>103.35125672127047</v>
      </c>
      <c r="V275" s="38">
        <f>O275-I275</f>
        <v>2680</v>
      </c>
      <c r="W275" s="38"/>
      <c r="X275" s="37">
        <f>O275/I275*100</f>
        <v>103.35125672127047</v>
      </c>
      <c r="Y275" s="38">
        <v>82650</v>
      </c>
    </row>
    <row r="276" spans="1:25" s="7" customFormat="1" ht="30" x14ac:dyDescent="0.25">
      <c r="A276" s="54"/>
      <c r="B276" s="90"/>
      <c r="C276" s="90"/>
      <c r="D276" s="90"/>
      <c r="E276" s="90"/>
      <c r="F276" s="55" t="s">
        <v>1065</v>
      </c>
      <c r="G276" s="48">
        <f>SUM(G278:G278)</f>
        <v>16908.48</v>
      </c>
      <c r="H276" s="48">
        <f>SUM(H278:H278)</f>
        <v>40000</v>
      </c>
      <c r="I276" s="48">
        <f>SUM(I278:I278)</f>
        <v>140000</v>
      </c>
      <c r="J276" s="48">
        <f>SUM(J278:J278)</f>
        <v>140000</v>
      </c>
      <c r="K276" s="49">
        <f>SUM(K278:K278)</f>
        <v>8710</v>
      </c>
      <c r="L276" s="48">
        <f>SUM(L278:L278)</f>
        <v>0</v>
      </c>
      <c r="M276" s="48">
        <f>SUM(M278:M278)</f>
        <v>40000</v>
      </c>
      <c r="N276" s="48">
        <f>SUM(N278:N278)</f>
        <v>40000</v>
      </c>
      <c r="O276" s="48">
        <f>SUM(O278:O278)</f>
        <v>40000</v>
      </c>
      <c r="P276" s="48">
        <f>SUM(P278:P278)</f>
        <v>0</v>
      </c>
      <c r="Q276" s="48">
        <f>SUM(Q278:Q278)</f>
        <v>0</v>
      </c>
      <c r="R276" s="48">
        <f>SUM(R278:R278)</f>
        <v>0</v>
      </c>
      <c r="S276" s="48">
        <f>SUM(S278:S278)</f>
        <v>0</v>
      </c>
      <c r="T276" s="48">
        <f>SUM(T278:T278)</f>
        <v>100000</v>
      </c>
      <c r="U276" s="48">
        <f>SUM(U278:U278)</f>
        <v>28.571428571428569</v>
      </c>
      <c r="V276" s="48">
        <f>SUM(V278:V278)</f>
        <v>0</v>
      </c>
      <c r="W276" s="48">
        <f>SUM(W278:W278)</f>
        <v>100000</v>
      </c>
      <c r="X276" s="49">
        <f>O276/I276*100</f>
        <v>28.571428571428569</v>
      </c>
      <c r="Y276" s="48">
        <f>SUM(Y278:Y278)</f>
        <v>140000</v>
      </c>
    </row>
    <row r="277" spans="1:25" s="7" customFormat="1" x14ac:dyDescent="0.25">
      <c r="A277" s="54"/>
      <c r="B277" s="90"/>
      <c r="C277" s="90"/>
      <c r="D277" s="90"/>
      <c r="E277" s="90"/>
      <c r="F277" s="52" t="s">
        <v>1064</v>
      </c>
      <c r="G277" s="48"/>
      <c r="H277" s="48"/>
      <c r="I277" s="48"/>
      <c r="J277" s="48"/>
      <c r="K277" s="49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9"/>
      <c r="Y277" s="48"/>
    </row>
    <row r="278" spans="1:25" s="65" customFormat="1" ht="29.25" customHeight="1" x14ac:dyDescent="0.25">
      <c r="A278" s="32">
        <v>415200</v>
      </c>
      <c r="B278" s="31" t="s">
        <v>1063</v>
      </c>
      <c r="C278" s="31" t="s">
        <v>166</v>
      </c>
      <c r="D278" s="31" t="s">
        <v>1062</v>
      </c>
      <c r="E278" s="31" t="s">
        <v>1003</v>
      </c>
      <c r="F278" s="33" t="s">
        <v>1061</v>
      </c>
      <c r="G278" s="38">
        <v>16908.48</v>
      </c>
      <c r="H278" s="38">
        <v>40000</v>
      </c>
      <c r="I278" s="38">
        <v>140000</v>
      </c>
      <c r="J278" s="38">
        <v>140000</v>
      </c>
      <c r="K278" s="37">
        <v>8710</v>
      </c>
      <c r="L278" s="38"/>
      <c r="M278" s="38">
        <v>40000</v>
      </c>
      <c r="N278" s="38">
        <v>40000</v>
      </c>
      <c r="O278" s="38">
        <v>40000</v>
      </c>
      <c r="P278" s="37"/>
      <c r="Q278" s="6">
        <f>O278-N278</f>
        <v>0</v>
      </c>
      <c r="R278" s="6">
        <f>N278-O278</f>
        <v>0</v>
      </c>
      <c r="S278" s="6"/>
      <c r="T278" s="6">
        <f>I278-O278</f>
        <v>100000</v>
      </c>
      <c r="U278" s="28">
        <f>O278/I278*100</f>
        <v>28.571428571428569</v>
      </c>
      <c r="V278" s="38"/>
      <c r="W278" s="38">
        <f>I278-O278</f>
        <v>100000</v>
      </c>
      <c r="X278" s="37">
        <f>O278/I278*100</f>
        <v>28.571428571428569</v>
      </c>
      <c r="Y278" s="38">
        <v>140000</v>
      </c>
    </row>
    <row r="279" spans="1:25" x14ac:dyDescent="0.25">
      <c r="A279" s="64"/>
      <c r="B279" s="63"/>
      <c r="C279" s="63"/>
      <c r="D279" s="63"/>
      <c r="E279" s="63"/>
      <c r="F279" s="62" t="s">
        <v>1060</v>
      </c>
      <c r="G279" s="99">
        <f>SUM(G280)</f>
        <v>43118.84</v>
      </c>
      <c r="H279" s="99">
        <f>SUM(H280)</f>
        <v>66924</v>
      </c>
      <c r="I279" s="99">
        <f>SUM(I280)</f>
        <v>61924</v>
      </c>
      <c r="J279" s="99">
        <f>SUM(J280)</f>
        <v>61924</v>
      </c>
      <c r="K279" s="60">
        <f>SUM(K280)</f>
        <v>24340</v>
      </c>
      <c r="L279" s="99">
        <f>SUM(L280)</f>
        <v>0</v>
      </c>
      <c r="M279" s="99">
        <f>SUM(M280)</f>
        <v>69600</v>
      </c>
      <c r="N279" s="99">
        <f>SUM(N280)</f>
        <v>61100</v>
      </c>
      <c r="O279" s="99">
        <f>SUM(O280)</f>
        <v>61100</v>
      </c>
      <c r="P279" s="99">
        <f>SUM(P280)</f>
        <v>0</v>
      </c>
      <c r="Q279" s="99">
        <f>SUM(Q280)</f>
        <v>0</v>
      </c>
      <c r="R279" s="99">
        <f>SUM(R280)</f>
        <v>0</v>
      </c>
      <c r="S279" s="99">
        <f>SUM(S280)</f>
        <v>4330</v>
      </c>
      <c r="T279" s="99">
        <f>SUM(T280)</f>
        <v>5154</v>
      </c>
      <c r="U279" s="99">
        <f>SUM(U280)</f>
        <v>888.18058407099511</v>
      </c>
      <c r="V279" s="99">
        <f>SUM(V280)</f>
        <v>4330</v>
      </c>
      <c r="W279" s="99">
        <f>SUM(W280)</f>
        <v>5154</v>
      </c>
      <c r="X279" s="60">
        <f>O279/I279*100</f>
        <v>98.669336606162389</v>
      </c>
      <c r="Y279" s="99">
        <f>SUM(Y280)</f>
        <v>61100</v>
      </c>
    </row>
    <row r="280" spans="1:25" ht="30" x14ac:dyDescent="0.25">
      <c r="A280" s="58"/>
      <c r="B280" s="57"/>
      <c r="C280" s="57"/>
      <c r="D280" s="57"/>
      <c r="E280" s="57"/>
      <c r="F280" s="55" t="s">
        <v>1059</v>
      </c>
      <c r="G280" s="48">
        <f>SUM(G282:G290)</f>
        <v>43118.84</v>
      </c>
      <c r="H280" s="48">
        <f>SUM(H282:H290)</f>
        <v>66924</v>
      </c>
      <c r="I280" s="48">
        <f>SUM(I282:I290)</f>
        <v>61924</v>
      </c>
      <c r="J280" s="48">
        <f>SUM(J282:J290)</f>
        <v>61924</v>
      </c>
      <c r="K280" s="49">
        <f>SUM(K282:K290)</f>
        <v>24340</v>
      </c>
      <c r="L280" s="48">
        <f>SUM(L282:L290)</f>
        <v>0</v>
      </c>
      <c r="M280" s="48">
        <f>SUM(M282:M290)</f>
        <v>69600</v>
      </c>
      <c r="N280" s="48">
        <f>SUM(N282:N290)</f>
        <v>61100</v>
      </c>
      <c r="O280" s="48">
        <f>SUM(O282:O290)</f>
        <v>61100</v>
      </c>
      <c r="P280" s="48">
        <f>SUM(P282:P290)</f>
        <v>0</v>
      </c>
      <c r="Q280" s="48">
        <f>SUM(Q282:Q290)</f>
        <v>0</v>
      </c>
      <c r="R280" s="48">
        <f>SUM(R282:R290)</f>
        <v>0</v>
      </c>
      <c r="S280" s="48">
        <f>SUM(S282:S290)</f>
        <v>4330</v>
      </c>
      <c r="T280" s="48">
        <f>SUM(T282:T290)</f>
        <v>5154</v>
      </c>
      <c r="U280" s="48">
        <f>SUM(U282:U290)</f>
        <v>888.18058407099511</v>
      </c>
      <c r="V280" s="48">
        <f>SUM(V282:V290)</f>
        <v>4330</v>
      </c>
      <c r="W280" s="48">
        <f>SUM(W282:W290)</f>
        <v>5154</v>
      </c>
      <c r="X280" s="49">
        <f>O280/I280*100</f>
        <v>98.669336606162389</v>
      </c>
      <c r="Y280" s="48">
        <f>SUM(Y282:Y290)</f>
        <v>61100</v>
      </c>
    </row>
    <row r="281" spans="1:25" x14ac:dyDescent="0.25">
      <c r="A281" s="58"/>
      <c r="B281" s="57"/>
      <c r="C281" s="57"/>
      <c r="D281" s="57"/>
      <c r="E281" s="57"/>
      <c r="F281" s="52" t="s">
        <v>1058</v>
      </c>
      <c r="G281" s="48"/>
      <c r="H281" s="48"/>
      <c r="I281" s="48"/>
      <c r="J281" s="48"/>
      <c r="K281" s="49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9"/>
      <c r="Y281" s="48"/>
    </row>
    <row r="282" spans="1:25" ht="30" x14ac:dyDescent="0.25">
      <c r="A282" s="32">
        <v>411200</v>
      </c>
      <c r="B282" s="31" t="s">
        <v>420</v>
      </c>
      <c r="C282" s="31" t="s">
        <v>166</v>
      </c>
      <c r="D282" s="31" t="s">
        <v>1057</v>
      </c>
      <c r="E282" s="31" t="s">
        <v>1001</v>
      </c>
      <c r="F282" s="33" t="s">
        <v>36</v>
      </c>
      <c r="G282" s="6">
        <v>280</v>
      </c>
      <c r="H282" s="6">
        <v>594</v>
      </c>
      <c r="I282" s="6">
        <v>594</v>
      </c>
      <c r="J282" s="6">
        <v>594</v>
      </c>
      <c r="K282" s="29"/>
      <c r="L282" s="6"/>
      <c r="M282" s="6">
        <v>600</v>
      </c>
      <c r="N282" s="6">
        <v>500</v>
      </c>
      <c r="O282" s="6">
        <v>500</v>
      </c>
      <c r="P282" s="29"/>
      <c r="Q282" s="6">
        <f>O282-N282</f>
        <v>0</v>
      </c>
      <c r="R282" s="6">
        <f>N282-O282</f>
        <v>0</v>
      </c>
      <c r="S282" s="6"/>
      <c r="T282" s="6">
        <f>I282-O282</f>
        <v>94</v>
      </c>
      <c r="U282" s="28">
        <f>O282/I282*100</f>
        <v>84.17508417508418</v>
      </c>
      <c r="V282" s="38"/>
      <c r="W282" s="38">
        <f>I282-O282</f>
        <v>94</v>
      </c>
      <c r="X282" s="37">
        <f>O282/I282*100</f>
        <v>84.17508417508418</v>
      </c>
      <c r="Y282" s="6">
        <v>500</v>
      </c>
    </row>
    <row r="283" spans="1:25" s="7" customFormat="1" ht="45" x14ac:dyDescent="0.25">
      <c r="A283" s="32">
        <v>412200</v>
      </c>
      <c r="B283" s="31" t="s">
        <v>420</v>
      </c>
      <c r="C283" s="31" t="s">
        <v>166</v>
      </c>
      <c r="D283" s="31" t="s">
        <v>1056</v>
      </c>
      <c r="E283" s="31" t="s">
        <v>999</v>
      </c>
      <c r="F283" s="33" t="s">
        <v>1055</v>
      </c>
      <c r="G283" s="6">
        <v>1560</v>
      </c>
      <c r="H283" s="6">
        <v>1980</v>
      </c>
      <c r="I283" s="6">
        <v>1980</v>
      </c>
      <c r="J283" s="6">
        <v>1980</v>
      </c>
      <c r="K283" s="29"/>
      <c r="L283" s="6"/>
      <c r="M283" s="6">
        <v>2000</v>
      </c>
      <c r="N283" s="6">
        <v>2000</v>
      </c>
      <c r="O283" s="6">
        <v>2000</v>
      </c>
      <c r="P283" s="29"/>
      <c r="Q283" s="6">
        <f>O283-N283</f>
        <v>0</v>
      </c>
      <c r="R283" s="6">
        <f>N283-O283</f>
        <v>0</v>
      </c>
      <c r="S283" s="6">
        <f>O283-I283</f>
        <v>20</v>
      </c>
      <c r="T283" s="6"/>
      <c r="U283" s="28">
        <f>O283/I283*100</f>
        <v>101.01010101010101</v>
      </c>
      <c r="V283" s="38">
        <f>O283-I283</f>
        <v>20</v>
      </c>
      <c r="W283" s="38"/>
      <c r="X283" s="37">
        <f>O283/I283*100</f>
        <v>101.01010101010101</v>
      </c>
      <c r="Y283" s="6">
        <v>2000</v>
      </c>
    </row>
    <row r="284" spans="1:25" s="7" customFormat="1" x14ac:dyDescent="0.25">
      <c r="A284" s="32">
        <v>412300</v>
      </c>
      <c r="B284" s="31" t="s">
        <v>420</v>
      </c>
      <c r="C284" s="31" t="s">
        <v>166</v>
      </c>
      <c r="D284" s="31" t="s">
        <v>1054</v>
      </c>
      <c r="E284" s="31" t="s">
        <v>988</v>
      </c>
      <c r="F284" s="33" t="s">
        <v>49</v>
      </c>
      <c r="G284" s="38">
        <v>24575.45</v>
      </c>
      <c r="H284" s="38">
        <v>36630</v>
      </c>
      <c r="I284" s="38">
        <v>36630</v>
      </c>
      <c r="J284" s="38">
        <v>36630</v>
      </c>
      <c r="K284" s="37">
        <v>19916.900000000001</v>
      </c>
      <c r="L284" s="38"/>
      <c r="M284" s="38">
        <v>37000</v>
      </c>
      <c r="N284" s="38">
        <v>33000</v>
      </c>
      <c r="O284" s="38">
        <v>33000</v>
      </c>
      <c r="P284" s="37"/>
      <c r="Q284" s="6">
        <f>O284-N284</f>
        <v>0</v>
      </c>
      <c r="R284" s="6">
        <f>N284-O284</f>
        <v>0</v>
      </c>
      <c r="S284" s="6"/>
      <c r="T284" s="6">
        <f>I284-O284</f>
        <v>3630</v>
      </c>
      <c r="U284" s="28">
        <f>O284/I284*100</f>
        <v>90.090090090090087</v>
      </c>
      <c r="V284" s="38"/>
      <c r="W284" s="38">
        <f>I284-O284</f>
        <v>3630</v>
      </c>
      <c r="X284" s="37">
        <f>O284/I284*100</f>
        <v>90.090090090090087</v>
      </c>
      <c r="Y284" s="38">
        <v>33000</v>
      </c>
    </row>
    <row r="285" spans="1:25" s="7" customFormat="1" x14ac:dyDescent="0.25">
      <c r="A285" s="32">
        <v>412500</v>
      </c>
      <c r="B285" s="31" t="s">
        <v>420</v>
      </c>
      <c r="C285" s="31" t="s">
        <v>166</v>
      </c>
      <c r="D285" s="31" t="s">
        <v>1053</v>
      </c>
      <c r="E285" s="31" t="s">
        <v>986</v>
      </c>
      <c r="F285" s="33" t="s">
        <v>65</v>
      </c>
      <c r="G285" s="38">
        <v>929.9</v>
      </c>
      <c r="H285" s="38">
        <v>990</v>
      </c>
      <c r="I285" s="38">
        <v>990</v>
      </c>
      <c r="J285" s="38">
        <v>990</v>
      </c>
      <c r="K285" s="37">
        <v>486.1</v>
      </c>
      <c r="L285" s="38"/>
      <c r="M285" s="38">
        <v>2000</v>
      </c>
      <c r="N285" s="38">
        <v>1000</v>
      </c>
      <c r="O285" s="38">
        <v>1000</v>
      </c>
      <c r="P285" s="37"/>
      <c r="Q285" s="6">
        <f>O285-N285</f>
        <v>0</v>
      </c>
      <c r="R285" s="6">
        <f>N285-O285</f>
        <v>0</v>
      </c>
      <c r="S285" s="6">
        <f>O285-I285</f>
        <v>10</v>
      </c>
      <c r="T285" s="6"/>
      <c r="U285" s="28">
        <f>O285/I285*100</f>
        <v>101.01010101010101</v>
      </c>
      <c r="V285" s="38">
        <f>O285-I285</f>
        <v>10</v>
      </c>
      <c r="W285" s="38"/>
      <c r="X285" s="37">
        <f>O285/I285*100</f>
        <v>101.01010101010101</v>
      </c>
      <c r="Y285" s="38">
        <v>1000</v>
      </c>
    </row>
    <row r="286" spans="1:25" s="7" customFormat="1" x14ac:dyDescent="0.25">
      <c r="A286" s="32">
        <v>412600</v>
      </c>
      <c r="B286" s="31" t="s">
        <v>420</v>
      </c>
      <c r="C286" s="31" t="s">
        <v>166</v>
      </c>
      <c r="D286" s="31" t="s">
        <v>1052</v>
      </c>
      <c r="E286" s="31" t="s">
        <v>984</v>
      </c>
      <c r="F286" s="33" t="s">
        <v>46</v>
      </c>
      <c r="G286" s="38">
        <v>1486.3</v>
      </c>
      <c r="H286" s="38">
        <v>1485</v>
      </c>
      <c r="I286" s="38">
        <v>1485</v>
      </c>
      <c r="J286" s="38">
        <v>1485</v>
      </c>
      <c r="K286" s="37"/>
      <c r="L286" s="38"/>
      <c r="M286" s="38">
        <v>1500</v>
      </c>
      <c r="N286" s="38">
        <v>1000</v>
      </c>
      <c r="O286" s="38">
        <v>1000</v>
      </c>
      <c r="P286" s="37"/>
      <c r="Q286" s="6">
        <f>O286-N286</f>
        <v>0</v>
      </c>
      <c r="R286" s="6">
        <f>N286-O286</f>
        <v>0</v>
      </c>
      <c r="S286" s="6"/>
      <c r="T286" s="6">
        <f>I286-O286</f>
        <v>485</v>
      </c>
      <c r="U286" s="28">
        <f>O286/I286*100</f>
        <v>67.34006734006735</v>
      </c>
      <c r="V286" s="38"/>
      <c r="W286" s="38">
        <f>I286-O286</f>
        <v>485</v>
      </c>
      <c r="X286" s="37">
        <f>O286/I286*100</f>
        <v>67.34006734006735</v>
      </c>
      <c r="Y286" s="38">
        <v>1000</v>
      </c>
    </row>
    <row r="287" spans="1:25" s="7" customFormat="1" ht="15" customHeight="1" x14ac:dyDescent="0.25">
      <c r="A287" s="32">
        <v>412700</v>
      </c>
      <c r="B287" s="31" t="s">
        <v>420</v>
      </c>
      <c r="C287" s="31" t="s">
        <v>166</v>
      </c>
      <c r="D287" s="31" t="s">
        <v>1051</v>
      </c>
      <c r="E287" s="31" t="s">
        <v>982</v>
      </c>
      <c r="F287" s="33" t="s">
        <v>43</v>
      </c>
      <c r="G287" s="38">
        <v>0</v>
      </c>
      <c r="H287" s="38">
        <v>495</v>
      </c>
      <c r="I287" s="38">
        <v>495</v>
      </c>
      <c r="J287" s="38">
        <v>495</v>
      </c>
      <c r="K287" s="37"/>
      <c r="L287" s="38"/>
      <c r="M287" s="38">
        <v>500</v>
      </c>
      <c r="N287" s="38">
        <v>0</v>
      </c>
      <c r="O287" s="38">
        <v>0</v>
      </c>
      <c r="P287" s="37"/>
      <c r="Q287" s="6">
        <f>O287-N287</f>
        <v>0</v>
      </c>
      <c r="R287" s="6">
        <f>N287-O287</f>
        <v>0</v>
      </c>
      <c r="S287" s="6"/>
      <c r="T287" s="6">
        <f>I287-O287</f>
        <v>495</v>
      </c>
      <c r="U287" s="28">
        <f>O287/I287*100</f>
        <v>0</v>
      </c>
      <c r="V287" s="38"/>
      <c r="W287" s="38">
        <f>I287-O287</f>
        <v>495</v>
      </c>
      <c r="X287" s="37">
        <f>O287/I287*100</f>
        <v>0</v>
      </c>
      <c r="Y287" s="38">
        <v>0</v>
      </c>
    </row>
    <row r="288" spans="1:25" s="51" customFormat="1" x14ac:dyDescent="0.25">
      <c r="A288" s="32">
        <v>412900</v>
      </c>
      <c r="B288" s="31" t="s">
        <v>420</v>
      </c>
      <c r="C288" s="31" t="s">
        <v>166</v>
      </c>
      <c r="D288" s="31" t="s">
        <v>1050</v>
      </c>
      <c r="E288" s="31" t="s">
        <v>980</v>
      </c>
      <c r="F288" s="33" t="s">
        <v>40</v>
      </c>
      <c r="G288" s="38">
        <v>1525.53</v>
      </c>
      <c r="H288" s="38">
        <v>1980</v>
      </c>
      <c r="I288" s="38">
        <v>1980</v>
      </c>
      <c r="J288" s="38">
        <v>1980</v>
      </c>
      <c r="K288" s="37">
        <v>1110.55</v>
      </c>
      <c r="L288" s="38"/>
      <c r="M288" s="38">
        <v>2000</v>
      </c>
      <c r="N288" s="38">
        <v>2000</v>
      </c>
      <c r="O288" s="38">
        <v>2000</v>
      </c>
      <c r="P288" s="37"/>
      <c r="Q288" s="6">
        <f>O288-N288</f>
        <v>0</v>
      </c>
      <c r="R288" s="6">
        <f>N288-O288</f>
        <v>0</v>
      </c>
      <c r="S288" s="6">
        <f>O288-I288</f>
        <v>20</v>
      </c>
      <c r="T288" s="6"/>
      <c r="U288" s="28">
        <f>O288/I288*100</f>
        <v>101.01010101010101</v>
      </c>
      <c r="V288" s="38">
        <f>O288-I288</f>
        <v>20</v>
      </c>
      <c r="W288" s="38"/>
      <c r="X288" s="37">
        <f>O288/I288*100</f>
        <v>101.01010101010101</v>
      </c>
      <c r="Y288" s="38">
        <v>2000</v>
      </c>
    </row>
    <row r="289" spans="1:25" s="51" customFormat="1" x14ac:dyDescent="0.25">
      <c r="A289" s="32">
        <v>511300</v>
      </c>
      <c r="B289" s="31" t="s">
        <v>420</v>
      </c>
      <c r="C289" s="31" t="s">
        <v>166</v>
      </c>
      <c r="D289" s="31" t="s">
        <v>1049</v>
      </c>
      <c r="E289" s="31" t="s">
        <v>978</v>
      </c>
      <c r="F289" s="33" t="s">
        <v>56</v>
      </c>
      <c r="G289" s="38">
        <v>12595.35</v>
      </c>
      <c r="H289" s="38">
        <v>7920</v>
      </c>
      <c r="I289" s="38">
        <v>2920</v>
      </c>
      <c r="J289" s="38">
        <v>10920</v>
      </c>
      <c r="K289" s="37">
        <v>2754.55</v>
      </c>
      <c r="L289" s="38"/>
      <c r="M289" s="38">
        <v>8000</v>
      </c>
      <c r="N289" s="38">
        <v>7200</v>
      </c>
      <c r="O289" s="38">
        <v>7200</v>
      </c>
      <c r="P289" s="37"/>
      <c r="Q289" s="6">
        <f>O289-N289</f>
        <v>0</v>
      </c>
      <c r="R289" s="6">
        <f>N289-O289</f>
        <v>0</v>
      </c>
      <c r="S289" s="6">
        <f>O289-I289</f>
        <v>4280</v>
      </c>
      <c r="T289" s="6"/>
      <c r="U289" s="28">
        <f>O289/I289*100</f>
        <v>246.57534246575344</v>
      </c>
      <c r="V289" s="38">
        <f>O289-I289</f>
        <v>4280</v>
      </c>
      <c r="W289" s="38"/>
      <c r="X289" s="37">
        <f>O289/I289*100</f>
        <v>246.57534246575344</v>
      </c>
      <c r="Y289" s="38">
        <v>7200</v>
      </c>
    </row>
    <row r="290" spans="1:25" s="65" customFormat="1" x14ac:dyDescent="0.25">
      <c r="A290" s="32">
        <v>516100</v>
      </c>
      <c r="B290" s="31" t="s">
        <v>420</v>
      </c>
      <c r="C290" s="31" t="s">
        <v>166</v>
      </c>
      <c r="D290" s="31" t="s">
        <v>1048</v>
      </c>
      <c r="E290" s="31" t="s">
        <v>970</v>
      </c>
      <c r="F290" s="33" t="s">
        <v>1025</v>
      </c>
      <c r="G290" s="38">
        <v>166.31</v>
      </c>
      <c r="H290" s="38">
        <v>14850</v>
      </c>
      <c r="I290" s="38">
        <v>14850</v>
      </c>
      <c r="J290" s="38">
        <v>6850</v>
      </c>
      <c r="K290" s="37">
        <v>71.900000000000006</v>
      </c>
      <c r="L290" s="38"/>
      <c r="M290" s="38">
        <v>16000</v>
      </c>
      <c r="N290" s="38">
        <v>14400</v>
      </c>
      <c r="O290" s="38">
        <v>14400</v>
      </c>
      <c r="P290" s="37"/>
      <c r="Q290" s="6">
        <f>O290-N290</f>
        <v>0</v>
      </c>
      <c r="R290" s="6">
        <f>N290-O290</f>
        <v>0</v>
      </c>
      <c r="S290" s="6"/>
      <c r="T290" s="6">
        <f>I290-O290</f>
        <v>450</v>
      </c>
      <c r="U290" s="28">
        <f>O290/I290*100</f>
        <v>96.969696969696969</v>
      </c>
      <c r="V290" s="38"/>
      <c r="W290" s="38">
        <f>I290-O290</f>
        <v>450</v>
      </c>
      <c r="X290" s="37">
        <f>O290/I290*100</f>
        <v>96.969696969696969</v>
      </c>
      <c r="Y290" s="38">
        <v>14400</v>
      </c>
    </row>
    <row r="291" spans="1:25" ht="34.5" customHeight="1" x14ac:dyDescent="0.25">
      <c r="A291" s="64"/>
      <c r="B291" s="63"/>
      <c r="C291" s="63"/>
      <c r="D291" s="63"/>
      <c r="E291" s="63"/>
      <c r="F291" s="62" t="s">
        <v>1047</v>
      </c>
      <c r="G291" s="99">
        <f>SUM(G292)</f>
        <v>72912.72</v>
      </c>
      <c r="H291" s="99">
        <f>SUM(H292)</f>
        <v>90090</v>
      </c>
      <c r="I291" s="99">
        <f>SUM(I292)</f>
        <v>86670</v>
      </c>
      <c r="J291" s="99">
        <f>SUM(J292)</f>
        <v>86670</v>
      </c>
      <c r="K291" s="60">
        <f>SUM(K292)</f>
        <v>50508.859999999993</v>
      </c>
      <c r="L291" s="99">
        <f>SUM(L292)</f>
        <v>0</v>
      </c>
      <c r="M291" s="99">
        <f>SUM(M292)</f>
        <v>93670</v>
      </c>
      <c r="N291" s="99">
        <f>SUM(N292)</f>
        <v>84885</v>
      </c>
      <c r="O291" s="99">
        <f>SUM(O292)</f>
        <v>84885</v>
      </c>
      <c r="P291" s="99">
        <f>SUM(P292)</f>
        <v>0</v>
      </c>
      <c r="Q291" s="99">
        <f>SUM(Q292)</f>
        <v>0</v>
      </c>
      <c r="R291" s="99">
        <f>SUM(R292)</f>
        <v>0</v>
      </c>
      <c r="S291" s="99">
        <f>SUM(S292)</f>
        <v>4085</v>
      </c>
      <c r="T291" s="99">
        <f>SUM(T292)</f>
        <v>5870</v>
      </c>
      <c r="U291" s="99">
        <f>SUM(U292)</f>
        <v>931.31313131313118</v>
      </c>
      <c r="V291" s="99">
        <f>SUM(V292)</f>
        <v>4085</v>
      </c>
      <c r="W291" s="99">
        <f>SUM(W292)</f>
        <v>5870</v>
      </c>
      <c r="X291" s="60">
        <f>O291/I291*100</f>
        <v>97.940463828314293</v>
      </c>
      <c r="Y291" s="99">
        <f>SUM(Y292)</f>
        <v>59885</v>
      </c>
    </row>
    <row r="292" spans="1:25" x14ac:dyDescent="0.25">
      <c r="A292" s="58"/>
      <c r="B292" s="57"/>
      <c r="C292" s="57"/>
      <c r="D292" s="57"/>
      <c r="E292" s="57"/>
      <c r="F292" s="55" t="s">
        <v>1046</v>
      </c>
      <c r="G292" s="48">
        <f>SUM(G294:G301)</f>
        <v>72912.72</v>
      </c>
      <c r="H292" s="48">
        <f>SUM(H294:H301)</f>
        <v>90090</v>
      </c>
      <c r="I292" s="48">
        <f>SUM(I294:I301)</f>
        <v>86670</v>
      </c>
      <c r="J292" s="48">
        <f>SUM(J294:J301)</f>
        <v>86670</v>
      </c>
      <c r="K292" s="49">
        <f>SUM(K294:K301)</f>
        <v>50508.859999999993</v>
      </c>
      <c r="L292" s="48">
        <f>SUM(L294:L301)</f>
        <v>0</v>
      </c>
      <c r="M292" s="48">
        <f>SUM(M294:M301)</f>
        <v>93670</v>
      </c>
      <c r="N292" s="48">
        <f>SUM(N294:N301)</f>
        <v>84885</v>
      </c>
      <c r="O292" s="48">
        <f>SUM(O294:O301)</f>
        <v>84885</v>
      </c>
      <c r="P292" s="48">
        <f>SUM(P294:P301)</f>
        <v>0</v>
      </c>
      <c r="Q292" s="48">
        <f>SUM(Q294:Q301)</f>
        <v>0</v>
      </c>
      <c r="R292" s="48">
        <f>SUM(R294:R301)</f>
        <v>0</v>
      </c>
      <c r="S292" s="48">
        <f>SUM(S294:S301)</f>
        <v>4085</v>
      </c>
      <c r="T292" s="48">
        <f>SUM(T294:T301)</f>
        <v>5870</v>
      </c>
      <c r="U292" s="48">
        <f>SUM(U294:U301)</f>
        <v>931.31313131313118</v>
      </c>
      <c r="V292" s="48">
        <f>SUM(V294:V301)</f>
        <v>4085</v>
      </c>
      <c r="W292" s="48">
        <f>SUM(W294:W301)</f>
        <v>5870</v>
      </c>
      <c r="X292" s="49">
        <f>O292/I292*100</f>
        <v>97.940463828314293</v>
      </c>
      <c r="Y292" s="48">
        <f>SUM(Y294:Y301)</f>
        <v>59885</v>
      </c>
    </row>
    <row r="293" spans="1:25" x14ac:dyDescent="0.25">
      <c r="A293" s="58"/>
      <c r="B293" s="57"/>
      <c r="C293" s="57"/>
      <c r="D293" s="57"/>
      <c r="E293" s="57"/>
      <c r="F293" s="52" t="s">
        <v>1045</v>
      </c>
      <c r="G293" s="48"/>
      <c r="H293" s="48"/>
      <c r="I293" s="48"/>
      <c r="J293" s="48"/>
      <c r="K293" s="49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9"/>
      <c r="Y293" s="48"/>
    </row>
    <row r="294" spans="1:25" s="7" customFormat="1" ht="30" x14ac:dyDescent="0.25">
      <c r="A294" s="32">
        <v>411200</v>
      </c>
      <c r="B294" s="31" t="s">
        <v>420</v>
      </c>
      <c r="C294" s="31" t="s">
        <v>166</v>
      </c>
      <c r="D294" s="31" t="s">
        <v>1044</v>
      </c>
      <c r="E294" s="31" t="s">
        <v>965</v>
      </c>
      <c r="F294" s="33" t="s">
        <v>36</v>
      </c>
      <c r="G294" s="6">
        <v>1896.65</v>
      </c>
      <c r="H294" s="6">
        <v>1980</v>
      </c>
      <c r="I294" s="6">
        <v>1980</v>
      </c>
      <c r="J294" s="6">
        <v>1980</v>
      </c>
      <c r="K294" s="29">
        <v>1782.3</v>
      </c>
      <c r="L294" s="6"/>
      <c r="M294" s="6">
        <v>3500</v>
      </c>
      <c r="N294" s="6">
        <v>3500</v>
      </c>
      <c r="O294" s="6">
        <v>3500</v>
      </c>
      <c r="P294" s="29"/>
      <c r="Q294" s="6">
        <f>O294-N294</f>
        <v>0</v>
      </c>
      <c r="R294" s="6">
        <f>N294-O294</f>
        <v>0</v>
      </c>
      <c r="S294" s="6">
        <f>O294-I294</f>
        <v>1520</v>
      </c>
      <c r="T294" s="6"/>
      <c r="U294" s="28">
        <f>O294/I294*100</f>
        <v>176.76767676767676</v>
      </c>
      <c r="V294" s="38">
        <f>O294-I294</f>
        <v>1520</v>
      </c>
      <c r="W294" s="38"/>
      <c r="X294" s="37">
        <f>O294/I294*100</f>
        <v>176.76767676767676</v>
      </c>
      <c r="Y294" s="6">
        <v>3500</v>
      </c>
    </row>
    <row r="295" spans="1:25" s="7" customFormat="1" x14ac:dyDescent="0.25">
      <c r="A295" s="32">
        <v>412300</v>
      </c>
      <c r="B295" s="31" t="s">
        <v>420</v>
      </c>
      <c r="C295" s="31" t="s">
        <v>166</v>
      </c>
      <c r="D295" s="31" t="s">
        <v>1043</v>
      </c>
      <c r="E295" s="31" t="s">
        <v>963</v>
      </c>
      <c r="F295" s="33" t="s">
        <v>49</v>
      </c>
      <c r="G295" s="6">
        <v>4969.4799999999996</v>
      </c>
      <c r="H295" s="6">
        <v>14850</v>
      </c>
      <c r="I295" s="6">
        <v>12000</v>
      </c>
      <c r="J295" s="6">
        <v>12000</v>
      </c>
      <c r="K295" s="29">
        <v>4521.37</v>
      </c>
      <c r="L295" s="6"/>
      <c r="M295" s="6">
        <v>14850</v>
      </c>
      <c r="N295" s="6">
        <v>12000</v>
      </c>
      <c r="O295" s="6">
        <v>12000</v>
      </c>
      <c r="P295" s="29"/>
      <c r="Q295" s="6">
        <f>O295-N295</f>
        <v>0</v>
      </c>
      <c r="R295" s="6">
        <f>N295-O295</f>
        <v>0</v>
      </c>
      <c r="S295" s="6">
        <f>O295-I295</f>
        <v>0</v>
      </c>
      <c r="T295" s="6">
        <f>I295-O295</f>
        <v>0</v>
      </c>
      <c r="U295" s="28">
        <f>O295/I295*100</f>
        <v>100</v>
      </c>
      <c r="V295" s="38">
        <f>O295-I295</f>
        <v>0</v>
      </c>
      <c r="W295" s="38">
        <f>I295-O295</f>
        <v>0</v>
      </c>
      <c r="X295" s="37">
        <f>O295/I295*100</f>
        <v>100</v>
      </c>
      <c r="Y295" s="6">
        <v>12000</v>
      </c>
    </row>
    <row r="296" spans="1:25" s="7" customFormat="1" x14ac:dyDescent="0.25">
      <c r="A296" s="32">
        <v>412500</v>
      </c>
      <c r="B296" s="31" t="s">
        <v>420</v>
      </c>
      <c r="C296" s="31" t="s">
        <v>166</v>
      </c>
      <c r="D296" s="31" t="s">
        <v>1042</v>
      </c>
      <c r="E296" s="31" t="s">
        <v>960</v>
      </c>
      <c r="F296" s="33" t="s">
        <v>65</v>
      </c>
      <c r="G296" s="6">
        <v>228.31</v>
      </c>
      <c r="H296" s="6">
        <v>2970</v>
      </c>
      <c r="I296" s="6">
        <v>2970</v>
      </c>
      <c r="J296" s="6">
        <v>2970</v>
      </c>
      <c r="K296" s="29">
        <v>290.48</v>
      </c>
      <c r="L296" s="6"/>
      <c r="M296" s="6">
        <v>2970</v>
      </c>
      <c r="N296" s="6">
        <v>2000</v>
      </c>
      <c r="O296" s="6">
        <v>2000</v>
      </c>
      <c r="P296" s="29"/>
      <c r="Q296" s="6">
        <f>O296-N296</f>
        <v>0</v>
      </c>
      <c r="R296" s="6">
        <f>N296-O296</f>
        <v>0</v>
      </c>
      <c r="S296" s="6"/>
      <c r="T296" s="6">
        <f>I296-O296</f>
        <v>970</v>
      </c>
      <c r="U296" s="28">
        <f>O296/I296*100</f>
        <v>67.34006734006735</v>
      </c>
      <c r="V296" s="38"/>
      <c r="W296" s="38">
        <f>I296-O296</f>
        <v>970</v>
      </c>
      <c r="X296" s="37">
        <f>O296/I296*100</f>
        <v>67.34006734006735</v>
      </c>
      <c r="Y296" s="6">
        <v>2000</v>
      </c>
    </row>
    <row r="297" spans="1:25" s="7" customFormat="1" x14ac:dyDescent="0.25">
      <c r="A297" s="32">
        <v>412600</v>
      </c>
      <c r="B297" s="31" t="s">
        <v>420</v>
      </c>
      <c r="C297" s="31" t="s">
        <v>166</v>
      </c>
      <c r="D297" s="31" t="s">
        <v>1041</v>
      </c>
      <c r="E297" s="31" t="s">
        <v>958</v>
      </c>
      <c r="F297" s="33" t="s">
        <v>46</v>
      </c>
      <c r="G297" s="6">
        <v>4945.3500000000004</v>
      </c>
      <c r="H297" s="6">
        <v>5940</v>
      </c>
      <c r="I297" s="6">
        <v>5940</v>
      </c>
      <c r="J297" s="6">
        <v>5940</v>
      </c>
      <c r="K297" s="29">
        <v>5193.6099999999997</v>
      </c>
      <c r="L297" s="6"/>
      <c r="M297" s="6">
        <v>8000</v>
      </c>
      <c r="N297" s="6">
        <v>8000</v>
      </c>
      <c r="O297" s="6">
        <v>8000</v>
      </c>
      <c r="P297" s="29"/>
      <c r="Q297" s="6">
        <f>O297-N297</f>
        <v>0</v>
      </c>
      <c r="R297" s="6">
        <f>N297-O297</f>
        <v>0</v>
      </c>
      <c r="S297" s="6">
        <f>O297-I297</f>
        <v>2060</v>
      </c>
      <c r="T297" s="6"/>
      <c r="U297" s="28">
        <f>O297/I297*100</f>
        <v>134.6801346801347</v>
      </c>
      <c r="V297" s="38">
        <f>O297-I297</f>
        <v>2060</v>
      </c>
      <c r="W297" s="38"/>
      <c r="X297" s="37">
        <f>O297/I297*100</f>
        <v>134.6801346801347</v>
      </c>
      <c r="Y297" s="6">
        <v>8000</v>
      </c>
    </row>
    <row r="298" spans="1:25" s="7" customFormat="1" x14ac:dyDescent="0.25">
      <c r="A298" s="32">
        <v>412700</v>
      </c>
      <c r="B298" s="31" t="s">
        <v>420</v>
      </c>
      <c r="C298" s="31" t="s">
        <v>166</v>
      </c>
      <c r="D298" s="31" t="s">
        <v>1040</v>
      </c>
      <c r="E298" s="31" t="s">
        <v>956</v>
      </c>
      <c r="F298" s="33" t="s">
        <v>43</v>
      </c>
      <c r="G298" s="6">
        <v>34560.870000000003</v>
      </c>
      <c r="H298" s="6">
        <v>42570</v>
      </c>
      <c r="I298" s="6">
        <v>42000</v>
      </c>
      <c r="J298" s="6">
        <v>42000</v>
      </c>
      <c r="K298" s="29">
        <v>29906.86</v>
      </c>
      <c r="L298" s="6"/>
      <c r="M298" s="6">
        <v>42570</v>
      </c>
      <c r="N298" s="6">
        <v>42000</v>
      </c>
      <c r="O298" s="6">
        <v>42000</v>
      </c>
      <c r="P298" s="29"/>
      <c r="Q298" s="6">
        <f>O298-N298</f>
        <v>0</v>
      </c>
      <c r="R298" s="6">
        <f>N298-O298</f>
        <v>0</v>
      </c>
      <c r="S298" s="6">
        <f>O298-I298</f>
        <v>0</v>
      </c>
      <c r="T298" s="6">
        <f>I298-O298</f>
        <v>0</v>
      </c>
      <c r="U298" s="28">
        <f>O298/I298*100</f>
        <v>100</v>
      </c>
      <c r="V298" s="38">
        <f>O298-I298</f>
        <v>0</v>
      </c>
      <c r="W298" s="38">
        <f>I298-O298</f>
        <v>0</v>
      </c>
      <c r="X298" s="37">
        <f>O298/I298*100</f>
        <v>100</v>
      </c>
      <c r="Y298" s="6">
        <v>22000</v>
      </c>
    </row>
    <row r="299" spans="1:25" s="7" customFormat="1" x14ac:dyDescent="0.25">
      <c r="A299" s="32">
        <v>412900</v>
      </c>
      <c r="B299" s="31" t="s">
        <v>420</v>
      </c>
      <c r="C299" s="31" t="s">
        <v>166</v>
      </c>
      <c r="D299" s="31" t="s">
        <v>1039</v>
      </c>
      <c r="E299" s="31" t="s">
        <v>954</v>
      </c>
      <c r="F299" s="33" t="s">
        <v>40</v>
      </c>
      <c r="G299" s="6">
        <v>9811.5499999999993</v>
      </c>
      <c r="H299" s="6">
        <v>11385</v>
      </c>
      <c r="I299" s="6">
        <v>11385</v>
      </c>
      <c r="J299" s="6">
        <v>11385</v>
      </c>
      <c r="K299" s="29">
        <v>6849.58</v>
      </c>
      <c r="L299" s="6"/>
      <c r="M299" s="6">
        <v>11385</v>
      </c>
      <c r="N299" s="6">
        <v>11385</v>
      </c>
      <c r="O299" s="6">
        <v>11385</v>
      </c>
      <c r="P299" s="29"/>
      <c r="Q299" s="6">
        <f>O299-N299</f>
        <v>0</v>
      </c>
      <c r="R299" s="6">
        <f>N299-O299</f>
        <v>0</v>
      </c>
      <c r="S299" s="6">
        <f>O299-I299</f>
        <v>0</v>
      </c>
      <c r="T299" s="6">
        <f>I299-O299</f>
        <v>0</v>
      </c>
      <c r="U299" s="28">
        <f>O299/I299*100</f>
        <v>100</v>
      </c>
      <c r="V299" s="38">
        <f>O299-I299</f>
        <v>0</v>
      </c>
      <c r="W299" s="38">
        <f>I299-O299</f>
        <v>0</v>
      </c>
      <c r="X299" s="37">
        <f>O299/I299*100</f>
        <v>100</v>
      </c>
      <c r="Y299" s="6">
        <v>6385</v>
      </c>
    </row>
    <row r="300" spans="1:25" s="7" customFormat="1" x14ac:dyDescent="0.25">
      <c r="A300" s="32">
        <v>511300</v>
      </c>
      <c r="B300" s="31" t="s">
        <v>420</v>
      </c>
      <c r="C300" s="31" t="s">
        <v>166</v>
      </c>
      <c r="D300" s="31" t="s">
        <v>1038</v>
      </c>
      <c r="E300" s="31" t="s">
        <v>952</v>
      </c>
      <c r="F300" s="33" t="s">
        <v>56</v>
      </c>
      <c r="G300" s="6">
        <v>16500.509999999998</v>
      </c>
      <c r="H300" s="6">
        <v>9900</v>
      </c>
      <c r="I300" s="6">
        <v>9900</v>
      </c>
      <c r="J300" s="6">
        <v>9900</v>
      </c>
      <c r="K300" s="29">
        <v>1463.57</v>
      </c>
      <c r="L300" s="6"/>
      <c r="M300" s="6">
        <v>9900</v>
      </c>
      <c r="N300" s="6">
        <v>5000</v>
      </c>
      <c r="O300" s="6">
        <v>5000</v>
      </c>
      <c r="P300" s="29"/>
      <c r="Q300" s="6">
        <f>O300-N300</f>
        <v>0</v>
      </c>
      <c r="R300" s="6">
        <f>N300-O300</f>
        <v>0</v>
      </c>
      <c r="S300" s="6"/>
      <c r="T300" s="6">
        <f>I300-O300</f>
        <v>4900</v>
      </c>
      <c r="U300" s="28">
        <f>O300/I300*100</f>
        <v>50.505050505050505</v>
      </c>
      <c r="V300" s="38"/>
      <c r="W300" s="38">
        <f>I300-O300</f>
        <v>4900</v>
      </c>
      <c r="X300" s="37">
        <f>O300/I300*100</f>
        <v>50.505050505050505</v>
      </c>
      <c r="Y300" s="6">
        <v>5000</v>
      </c>
    </row>
    <row r="301" spans="1:25" s="65" customFormat="1" x14ac:dyDescent="0.25">
      <c r="A301" s="32">
        <v>516100</v>
      </c>
      <c r="B301" s="31" t="s">
        <v>420</v>
      </c>
      <c r="C301" s="31" t="s">
        <v>166</v>
      </c>
      <c r="D301" s="31" t="s">
        <v>1037</v>
      </c>
      <c r="E301" s="31" t="s">
        <v>948</v>
      </c>
      <c r="F301" s="33" t="s">
        <v>1025</v>
      </c>
      <c r="G301" s="6">
        <v>0</v>
      </c>
      <c r="H301" s="6">
        <v>495</v>
      </c>
      <c r="I301" s="6">
        <v>495</v>
      </c>
      <c r="J301" s="6">
        <v>495</v>
      </c>
      <c r="K301" s="29">
        <v>501.09</v>
      </c>
      <c r="L301" s="6"/>
      <c r="M301" s="6">
        <v>495</v>
      </c>
      <c r="N301" s="6">
        <v>1000</v>
      </c>
      <c r="O301" s="6">
        <v>1000</v>
      </c>
      <c r="P301" s="29"/>
      <c r="Q301" s="6">
        <f>O301-N301</f>
        <v>0</v>
      </c>
      <c r="R301" s="6">
        <f>N301-O301</f>
        <v>0</v>
      </c>
      <c r="S301" s="6">
        <f>O301-I301</f>
        <v>505</v>
      </c>
      <c r="T301" s="6"/>
      <c r="U301" s="28">
        <f>O301/I301*100</f>
        <v>202.02020202020202</v>
      </c>
      <c r="V301" s="38">
        <f>O301-I301</f>
        <v>505</v>
      </c>
      <c r="W301" s="38"/>
      <c r="X301" s="37">
        <f>O301/I301*100</f>
        <v>202.02020202020202</v>
      </c>
      <c r="Y301" s="6">
        <v>1000</v>
      </c>
    </row>
    <row r="302" spans="1:25" ht="30" x14ac:dyDescent="0.25">
      <c r="A302" s="64"/>
      <c r="B302" s="63"/>
      <c r="C302" s="63"/>
      <c r="D302" s="63"/>
      <c r="E302" s="63"/>
      <c r="F302" s="62" t="s">
        <v>1036</v>
      </c>
      <c r="G302" s="99">
        <f>SUM(G303+G313+G356+G370+G376)</f>
        <v>884678.33</v>
      </c>
      <c r="H302" s="99">
        <f>SUM(H303+H313+H356+H370+H376)</f>
        <v>2106735</v>
      </c>
      <c r="I302" s="99">
        <f>SUM(I303+I313+I356+I370+I376)</f>
        <v>2331033</v>
      </c>
      <c r="J302" s="99">
        <f>SUM(J303+J313+J356+J370+J376)</f>
        <v>2331033</v>
      </c>
      <c r="K302" s="60">
        <f>SUM(K303+K313+K356+K370+K376)</f>
        <v>473417.45999999996</v>
      </c>
      <c r="L302" s="99">
        <f>SUM(L303+L313+L356+L370+L376)</f>
        <v>0</v>
      </c>
      <c r="M302" s="99">
        <f>SUM(M303+M313+M356+M370+M376)</f>
        <v>2486877</v>
      </c>
      <c r="N302" s="99">
        <f>SUM(N303+N313+N356+N370+N376)</f>
        <v>1903230</v>
      </c>
      <c r="O302" s="99">
        <f>SUM(O303+O313+O356+O370+O376)</f>
        <v>1833230</v>
      </c>
      <c r="P302" s="99">
        <f>SUM(P303+P313+P356+P370+P376)</f>
        <v>0</v>
      </c>
      <c r="Q302" s="99">
        <f>SUM(Q303+Q313+Q356+Q370+Q376)</f>
        <v>0</v>
      </c>
      <c r="R302" s="99">
        <f>SUM(R303+R313+R356+R370+R376)</f>
        <v>70000</v>
      </c>
      <c r="S302" s="99">
        <f>SUM(S303+S313+S356+S370+S376)</f>
        <v>610735</v>
      </c>
      <c r="T302" s="99">
        <f>SUM(T303+T313+T356+T370+T376)</f>
        <v>1144538</v>
      </c>
      <c r="U302" s="99">
        <f>SUM(U303+U313+U356+U370+U376)</f>
        <v>2933.7581486497429</v>
      </c>
      <c r="V302" s="99">
        <f>SUM(V303+V313+V356+V370+V376)</f>
        <v>646735</v>
      </c>
      <c r="W302" s="99">
        <f>SUM(W303+W313+W356+W370+W376)</f>
        <v>1144538</v>
      </c>
      <c r="X302" s="60">
        <f>O302/I302*100</f>
        <v>78.644532273888871</v>
      </c>
      <c r="Y302" s="99">
        <f>SUM(Y303+Y313+Y356+Y370+Y376)</f>
        <v>2023230</v>
      </c>
    </row>
    <row r="303" spans="1:25" ht="30" x14ac:dyDescent="0.25">
      <c r="A303" s="58"/>
      <c r="B303" s="57"/>
      <c r="C303" s="57"/>
      <c r="D303" s="57"/>
      <c r="E303" s="57"/>
      <c r="F303" s="55" t="s">
        <v>1035</v>
      </c>
      <c r="G303" s="48">
        <f>SUM(G305:G312)</f>
        <v>16444.29</v>
      </c>
      <c r="H303" s="48">
        <f>SUM(H305:H312)</f>
        <v>13860</v>
      </c>
      <c r="I303" s="48">
        <f>SUM(I305:I312)</f>
        <v>13880</v>
      </c>
      <c r="J303" s="48">
        <f>SUM(J305:J312)</f>
        <v>13880</v>
      </c>
      <c r="K303" s="49">
        <f>SUM(K305:K312)</f>
        <v>5208.6000000000004</v>
      </c>
      <c r="L303" s="48">
        <f>SUM(L305:L312)</f>
        <v>0</v>
      </c>
      <c r="M303" s="48">
        <f>SUM(M305:M312)</f>
        <v>25200</v>
      </c>
      <c r="N303" s="48">
        <f>SUM(N305:N312)</f>
        <v>8800</v>
      </c>
      <c r="O303" s="48">
        <f>SUM(O305:O312)</f>
        <v>8800</v>
      </c>
      <c r="P303" s="48">
        <f>SUM(P305:P312)</f>
        <v>0</v>
      </c>
      <c r="Q303" s="48">
        <f>SUM(Q305:Q312)</f>
        <v>0</v>
      </c>
      <c r="R303" s="48">
        <f>SUM(R305:R312)</f>
        <v>0</v>
      </c>
      <c r="S303" s="48">
        <f>SUM(S305:S312)</f>
        <v>530</v>
      </c>
      <c r="T303" s="48">
        <f>SUM(T305:T312)</f>
        <v>5610</v>
      </c>
      <c r="U303" s="48">
        <f>SUM(U305:U312)</f>
        <v>589.46898255408894</v>
      </c>
      <c r="V303" s="48">
        <f>SUM(V305:V312)</f>
        <v>530</v>
      </c>
      <c r="W303" s="48">
        <f>SUM(W305:W312)</f>
        <v>5610</v>
      </c>
      <c r="X303" s="49">
        <f>O303/I303*100</f>
        <v>63.400576368876081</v>
      </c>
      <c r="Y303" s="48">
        <f>SUM(Y305:Y312)</f>
        <v>8800</v>
      </c>
    </row>
    <row r="304" spans="1:25" x14ac:dyDescent="0.25">
      <c r="A304" s="58"/>
      <c r="B304" s="57"/>
      <c r="C304" s="57"/>
      <c r="D304" s="57"/>
      <c r="E304" s="57"/>
      <c r="F304" s="52" t="s">
        <v>1034</v>
      </c>
      <c r="G304" s="48"/>
      <c r="H304" s="48"/>
      <c r="I304" s="48"/>
      <c r="J304" s="48"/>
      <c r="K304" s="49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9"/>
      <c r="Y304" s="48"/>
    </row>
    <row r="305" spans="1:25" s="7" customFormat="1" ht="30" x14ac:dyDescent="0.25">
      <c r="A305" s="32">
        <v>411200</v>
      </c>
      <c r="B305" s="31" t="s">
        <v>420</v>
      </c>
      <c r="C305" s="31" t="s">
        <v>166</v>
      </c>
      <c r="D305" s="31" t="s">
        <v>1033</v>
      </c>
      <c r="E305" s="31" t="s">
        <v>940</v>
      </c>
      <c r="F305" s="33" t="s">
        <v>36</v>
      </c>
      <c r="G305" s="6">
        <v>639.6</v>
      </c>
      <c r="H305" s="6">
        <v>1287</v>
      </c>
      <c r="I305" s="6">
        <v>1287</v>
      </c>
      <c r="J305" s="6">
        <v>1287</v>
      </c>
      <c r="K305" s="29">
        <v>561</v>
      </c>
      <c r="L305" s="6"/>
      <c r="M305" s="6">
        <v>1500</v>
      </c>
      <c r="N305" s="6">
        <v>1000</v>
      </c>
      <c r="O305" s="6">
        <v>1000</v>
      </c>
      <c r="P305" s="29"/>
      <c r="Q305" s="6">
        <f>O305-N305</f>
        <v>0</v>
      </c>
      <c r="R305" s="6">
        <f>N305-O305</f>
        <v>0</v>
      </c>
      <c r="S305" s="6"/>
      <c r="T305" s="6">
        <f>I305-O305</f>
        <v>287</v>
      </c>
      <c r="U305" s="28">
        <f>O305/I305*100</f>
        <v>77.700077700077699</v>
      </c>
      <c r="V305" s="38"/>
      <c r="W305" s="38">
        <f>I305-O305</f>
        <v>287</v>
      </c>
      <c r="X305" s="37">
        <f>O305/I305*100</f>
        <v>77.700077700077699</v>
      </c>
      <c r="Y305" s="6">
        <v>1000</v>
      </c>
    </row>
    <row r="306" spans="1:25" s="7" customFormat="1" x14ac:dyDescent="0.25">
      <c r="A306" s="32">
        <v>412300</v>
      </c>
      <c r="B306" s="31" t="s">
        <v>420</v>
      </c>
      <c r="C306" s="31" t="s">
        <v>166</v>
      </c>
      <c r="D306" s="31" t="s">
        <v>1032</v>
      </c>
      <c r="E306" s="31" t="s">
        <v>938</v>
      </c>
      <c r="F306" s="33" t="s">
        <v>49</v>
      </c>
      <c r="G306" s="6">
        <v>2632.43</v>
      </c>
      <c r="H306" s="6">
        <v>4653</v>
      </c>
      <c r="I306" s="6">
        <v>4653</v>
      </c>
      <c r="J306" s="6">
        <v>4053</v>
      </c>
      <c r="K306" s="29">
        <v>746.23</v>
      </c>
      <c r="L306" s="6"/>
      <c r="M306" s="6">
        <v>4700</v>
      </c>
      <c r="N306" s="6">
        <v>3000</v>
      </c>
      <c r="O306" s="6">
        <v>3000</v>
      </c>
      <c r="P306" s="29"/>
      <c r="Q306" s="6">
        <f>O306-N306</f>
        <v>0</v>
      </c>
      <c r="R306" s="6">
        <f>N306-O306</f>
        <v>0</v>
      </c>
      <c r="S306" s="6"/>
      <c r="T306" s="6">
        <f>I306-O306</f>
        <v>1653</v>
      </c>
      <c r="U306" s="28">
        <f>O306/I306*100</f>
        <v>64.474532559638945</v>
      </c>
      <c r="V306" s="38"/>
      <c r="W306" s="38">
        <f>I306-O306</f>
        <v>1653</v>
      </c>
      <c r="X306" s="37">
        <f>O306/I306*100</f>
        <v>64.474532559638945</v>
      </c>
      <c r="Y306" s="6">
        <v>3000</v>
      </c>
    </row>
    <row r="307" spans="1:25" s="7" customFormat="1" x14ac:dyDescent="0.25">
      <c r="A307" s="32">
        <v>412500</v>
      </c>
      <c r="B307" s="31" t="s">
        <v>420</v>
      </c>
      <c r="C307" s="31" t="s">
        <v>166</v>
      </c>
      <c r="D307" s="31" t="s">
        <v>1031</v>
      </c>
      <c r="E307" s="31" t="s">
        <v>936</v>
      </c>
      <c r="F307" s="33" t="s">
        <v>65</v>
      </c>
      <c r="G307" s="6">
        <v>761.36</v>
      </c>
      <c r="H307" s="6">
        <v>990</v>
      </c>
      <c r="I307" s="6">
        <v>990</v>
      </c>
      <c r="J307" s="6">
        <v>990</v>
      </c>
      <c r="K307" s="29">
        <v>151.36000000000001</v>
      </c>
      <c r="L307" s="6"/>
      <c r="M307" s="6">
        <v>2000</v>
      </c>
      <c r="N307" s="6">
        <v>300</v>
      </c>
      <c r="O307" s="6">
        <v>300</v>
      </c>
      <c r="P307" s="29"/>
      <c r="Q307" s="6">
        <f>O307-N307</f>
        <v>0</v>
      </c>
      <c r="R307" s="6">
        <f>N307-O307</f>
        <v>0</v>
      </c>
      <c r="S307" s="6"/>
      <c r="T307" s="6">
        <f>I307-O307</f>
        <v>690</v>
      </c>
      <c r="U307" s="28">
        <f>O307/I307*100</f>
        <v>30.303030303030305</v>
      </c>
      <c r="V307" s="38"/>
      <c r="W307" s="38">
        <f>I307-O307</f>
        <v>690</v>
      </c>
      <c r="X307" s="37">
        <f>O307/I307*100</f>
        <v>30.303030303030305</v>
      </c>
      <c r="Y307" s="6">
        <v>300</v>
      </c>
    </row>
    <row r="308" spans="1:25" s="7" customFormat="1" x14ac:dyDescent="0.25">
      <c r="A308" s="32">
        <v>412600</v>
      </c>
      <c r="B308" s="31" t="s">
        <v>420</v>
      </c>
      <c r="C308" s="31" t="s">
        <v>166</v>
      </c>
      <c r="D308" s="31" t="s">
        <v>1030</v>
      </c>
      <c r="E308" s="31" t="s">
        <v>934</v>
      </c>
      <c r="F308" s="33" t="s">
        <v>46</v>
      </c>
      <c r="G308" s="6">
        <v>257.2</v>
      </c>
      <c r="H308" s="6">
        <v>990</v>
      </c>
      <c r="I308" s="6">
        <v>990</v>
      </c>
      <c r="J308" s="6">
        <v>990</v>
      </c>
      <c r="K308" s="29">
        <v>161.19999999999999</v>
      </c>
      <c r="L308" s="6"/>
      <c r="M308" s="6">
        <v>2000</v>
      </c>
      <c r="N308" s="6">
        <v>1000</v>
      </c>
      <c r="O308" s="6">
        <v>1000</v>
      </c>
      <c r="P308" s="29"/>
      <c r="Q308" s="6">
        <f>O308-N308</f>
        <v>0</v>
      </c>
      <c r="R308" s="6">
        <f>N308-O308</f>
        <v>0</v>
      </c>
      <c r="S308" s="6">
        <f>O308-I308</f>
        <v>10</v>
      </c>
      <c r="T308" s="6"/>
      <c r="U308" s="28">
        <f>O308/I308*100</f>
        <v>101.01010101010101</v>
      </c>
      <c r="V308" s="38">
        <f>O308-I308</f>
        <v>10</v>
      </c>
      <c r="W308" s="38"/>
      <c r="X308" s="37">
        <f>O308/I308*100</f>
        <v>101.01010101010101</v>
      </c>
      <c r="Y308" s="6">
        <v>1000</v>
      </c>
    </row>
    <row r="309" spans="1:25" s="7" customFormat="1" x14ac:dyDescent="0.25">
      <c r="A309" s="32">
        <v>412700</v>
      </c>
      <c r="B309" s="31" t="s">
        <v>420</v>
      </c>
      <c r="C309" s="31" t="s">
        <v>166</v>
      </c>
      <c r="D309" s="31" t="s">
        <v>1029</v>
      </c>
      <c r="E309" s="31" t="s">
        <v>933</v>
      </c>
      <c r="F309" s="33" t="s">
        <v>43</v>
      </c>
      <c r="G309" s="6">
        <v>120</v>
      </c>
      <c r="H309" s="6">
        <v>990</v>
      </c>
      <c r="I309" s="6">
        <v>990</v>
      </c>
      <c r="J309" s="6">
        <v>990</v>
      </c>
      <c r="K309" s="29"/>
      <c r="L309" s="6"/>
      <c r="M309" s="6">
        <v>2000</v>
      </c>
      <c r="N309" s="6">
        <v>0</v>
      </c>
      <c r="O309" s="6">
        <v>0</v>
      </c>
      <c r="P309" s="29"/>
      <c r="Q309" s="6">
        <f>O309-N309</f>
        <v>0</v>
      </c>
      <c r="R309" s="6">
        <f>N309-O309</f>
        <v>0</v>
      </c>
      <c r="S309" s="6"/>
      <c r="T309" s="6">
        <f>I309-O309</f>
        <v>990</v>
      </c>
      <c r="U309" s="28">
        <f>O309/I309*100</f>
        <v>0</v>
      </c>
      <c r="V309" s="38"/>
      <c r="W309" s="38">
        <f>I309-O309</f>
        <v>990</v>
      </c>
      <c r="X309" s="37">
        <f>O309/I309*100</f>
        <v>0</v>
      </c>
      <c r="Y309" s="6">
        <v>0</v>
      </c>
    </row>
    <row r="310" spans="1:25" s="51" customFormat="1" x14ac:dyDescent="0.25">
      <c r="A310" s="32">
        <v>412900</v>
      </c>
      <c r="B310" s="31" t="s">
        <v>420</v>
      </c>
      <c r="C310" s="31" t="s">
        <v>166</v>
      </c>
      <c r="D310" s="31" t="s">
        <v>1028</v>
      </c>
      <c r="E310" s="31" t="s">
        <v>930</v>
      </c>
      <c r="F310" s="33" t="s">
        <v>40</v>
      </c>
      <c r="G310" s="6">
        <v>690.9</v>
      </c>
      <c r="H310" s="6">
        <v>1980</v>
      </c>
      <c r="I310" s="6">
        <v>480</v>
      </c>
      <c r="J310" s="6">
        <v>1080</v>
      </c>
      <c r="K310" s="29">
        <v>745.67</v>
      </c>
      <c r="L310" s="6"/>
      <c r="M310" s="6">
        <v>2000</v>
      </c>
      <c r="N310" s="6">
        <v>1000</v>
      </c>
      <c r="O310" s="6">
        <v>1000</v>
      </c>
      <c r="P310" s="29"/>
      <c r="Q310" s="6">
        <f>O310-N310</f>
        <v>0</v>
      </c>
      <c r="R310" s="6">
        <f>N310-O310</f>
        <v>0</v>
      </c>
      <c r="S310" s="6">
        <f>O310-I310</f>
        <v>520</v>
      </c>
      <c r="T310" s="6"/>
      <c r="U310" s="28">
        <f>O310/I310*100</f>
        <v>208.33333333333334</v>
      </c>
      <c r="V310" s="38">
        <f>O310-I310</f>
        <v>520</v>
      </c>
      <c r="W310" s="38"/>
      <c r="X310" s="37">
        <f>O310/I310*100</f>
        <v>208.33333333333334</v>
      </c>
      <c r="Y310" s="6">
        <v>1000</v>
      </c>
    </row>
    <row r="311" spans="1:25" s="51" customFormat="1" x14ac:dyDescent="0.25">
      <c r="A311" s="32">
        <v>511300</v>
      </c>
      <c r="B311" s="31" t="s">
        <v>420</v>
      </c>
      <c r="C311" s="31" t="s">
        <v>166</v>
      </c>
      <c r="D311" s="31" t="s">
        <v>1027</v>
      </c>
      <c r="E311" s="31" t="s">
        <v>908</v>
      </c>
      <c r="F311" s="33" t="s">
        <v>56</v>
      </c>
      <c r="G311" s="6">
        <v>10744.2</v>
      </c>
      <c r="H311" s="6">
        <v>1980</v>
      </c>
      <c r="I311" s="6">
        <v>3500</v>
      </c>
      <c r="J311" s="6">
        <v>3500</v>
      </c>
      <c r="K311" s="29">
        <v>2843.14</v>
      </c>
      <c r="L311" s="6"/>
      <c r="M311" s="6">
        <v>10000</v>
      </c>
      <c r="N311" s="6">
        <v>2000</v>
      </c>
      <c r="O311" s="6">
        <v>2000</v>
      </c>
      <c r="P311" s="29"/>
      <c r="Q311" s="6">
        <f>O311-N311</f>
        <v>0</v>
      </c>
      <c r="R311" s="6">
        <f>N311-O311</f>
        <v>0</v>
      </c>
      <c r="S311" s="6"/>
      <c r="T311" s="6">
        <f>I311-O311</f>
        <v>1500</v>
      </c>
      <c r="U311" s="28">
        <f>O311/I311*100</f>
        <v>57.142857142857139</v>
      </c>
      <c r="V311" s="38"/>
      <c r="W311" s="38">
        <f>I311-O311</f>
        <v>1500</v>
      </c>
      <c r="X311" s="37">
        <f>O311/I311*100</f>
        <v>57.142857142857139</v>
      </c>
      <c r="Y311" s="6">
        <v>2000</v>
      </c>
    </row>
    <row r="312" spans="1:25" x14ac:dyDescent="0.25">
      <c r="A312" s="32">
        <v>516100</v>
      </c>
      <c r="B312" s="31" t="s">
        <v>420</v>
      </c>
      <c r="C312" s="31" t="s">
        <v>166</v>
      </c>
      <c r="D312" s="31" t="s">
        <v>1026</v>
      </c>
      <c r="E312" s="31" t="s">
        <v>907</v>
      </c>
      <c r="F312" s="33" t="s">
        <v>1025</v>
      </c>
      <c r="G312" s="6">
        <v>598.6</v>
      </c>
      <c r="H312" s="6">
        <v>990</v>
      </c>
      <c r="I312" s="6">
        <v>990</v>
      </c>
      <c r="J312" s="6">
        <v>990</v>
      </c>
      <c r="K312" s="29"/>
      <c r="L312" s="6"/>
      <c r="M312" s="6">
        <v>1000</v>
      </c>
      <c r="N312" s="6">
        <v>500</v>
      </c>
      <c r="O312" s="6">
        <v>500</v>
      </c>
      <c r="P312" s="29"/>
      <c r="Q312" s="6">
        <f>O312-N312</f>
        <v>0</v>
      </c>
      <c r="R312" s="6">
        <f>N312-O312</f>
        <v>0</v>
      </c>
      <c r="S312" s="6"/>
      <c r="T312" s="6">
        <f>I312-O312</f>
        <v>490</v>
      </c>
      <c r="U312" s="28">
        <f>O312/I312*100</f>
        <v>50.505050505050505</v>
      </c>
      <c r="V312" s="38"/>
      <c r="W312" s="38">
        <f>I312-O312</f>
        <v>490</v>
      </c>
      <c r="X312" s="37">
        <f>O312/I312*100</f>
        <v>50.505050505050505</v>
      </c>
      <c r="Y312" s="6">
        <v>500</v>
      </c>
    </row>
    <row r="313" spans="1:25" s="7" customFormat="1" ht="30" x14ac:dyDescent="0.25">
      <c r="A313" s="58"/>
      <c r="B313" s="57"/>
      <c r="C313" s="57"/>
      <c r="D313" s="57"/>
      <c r="E313" s="57"/>
      <c r="F313" s="55" t="s">
        <v>1024</v>
      </c>
      <c r="G313" s="48">
        <f>SUM(G315:G355)</f>
        <v>506872.81</v>
      </c>
      <c r="H313" s="48">
        <f>SUM(H315:H355)</f>
        <v>1600815</v>
      </c>
      <c r="I313" s="48">
        <f>SUM(I315:I355)</f>
        <v>1486881</v>
      </c>
      <c r="J313" s="48">
        <f>SUM(J315:J355)</f>
        <v>1486881</v>
      </c>
      <c r="K313" s="49">
        <f>SUM(K315:K355)</f>
        <v>428741.1</v>
      </c>
      <c r="L313" s="48">
        <f>SUM(L315:L355)</f>
        <v>0</v>
      </c>
      <c r="M313" s="48">
        <f>SUM(M315:M355)</f>
        <v>1529130</v>
      </c>
      <c r="N313" s="48">
        <f>SUM(N315:N355)</f>
        <v>1409630</v>
      </c>
      <c r="O313" s="48">
        <f>SUM(O315:O355)</f>
        <v>1339630</v>
      </c>
      <c r="P313" s="48">
        <f>SUM(P315:P355)</f>
        <v>0</v>
      </c>
      <c r="Q313" s="48">
        <f>SUM(Q315:Q355)</f>
        <v>0</v>
      </c>
      <c r="R313" s="48">
        <f>SUM(R315:R355)</f>
        <v>70000</v>
      </c>
      <c r="S313" s="48">
        <f>SUM(S315:S355)</f>
        <v>565005</v>
      </c>
      <c r="T313" s="48">
        <f>SUM(T315:T355)</f>
        <v>748256</v>
      </c>
      <c r="U313" s="48">
        <f>SUM(U315:U355)</f>
        <v>1483.838124144612</v>
      </c>
      <c r="V313" s="48">
        <f>SUM(V315:V355)</f>
        <v>601005</v>
      </c>
      <c r="W313" s="48">
        <f>SUM(W315:W355)</f>
        <v>748256</v>
      </c>
      <c r="X313" s="49">
        <f>O313/I313*100</f>
        <v>90.096651984926837</v>
      </c>
      <c r="Y313" s="48">
        <f>SUM(Y315:Y355)</f>
        <v>1359630</v>
      </c>
    </row>
    <row r="314" spans="1:25" s="7" customFormat="1" x14ac:dyDescent="0.25">
      <c r="A314" s="58"/>
      <c r="B314" s="57"/>
      <c r="C314" s="57"/>
      <c r="D314" s="57"/>
      <c r="E314" s="57"/>
      <c r="F314" s="52" t="s">
        <v>1023</v>
      </c>
      <c r="G314" s="48"/>
      <c r="H314" s="48"/>
      <c r="I314" s="48"/>
      <c r="J314" s="48"/>
      <c r="K314" s="49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9"/>
      <c r="Y314" s="48"/>
    </row>
    <row r="315" spans="1:25" s="7" customFormat="1" x14ac:dyDescent="0.25">
      <c r="A315" s="32">
        <v>412700</v>
      </c>
      <c r="B315" s="31" t="s">
        <v>1022</v>
      </c>
      <c r="C315" s="31" t="s">
        <v>166</v>
      </c>
      <c r="D315" s="31" t="s">
        <v>1021</v>
      </c>
      <c r="E315" s="31" t="s">
        <v>905</v>
      </c>
      <c r="F315" s="33" t="s">
        <v>43</v>
      </c>
      <c r="G315" s="38">
        <v>0</v>
      </c>
      <c r="H315" s="38">
        <v>2970</v>
      </c>
      <c r="I315" s="38">
        <v>2970</v>
      </c>
      <c r="J315" s="38">
        <v>2970</v>
      </c>
      <c r="K315" s="37">
        <v>620.1</v>
      </c>
      <c r="L315" s="38"/>
      <c r="M315" s="38">
        <v>3000</v>
      </c>
      <c r="N315" s="38">
        <v>1000</v>
      </c>
      <c r="O315" s="38">
        <v>1000</v>
      </c>
      <c r="P315" s="37"/>
      <c r="Q315" s="6">
        <f>O315-N315</f>
        <v>0</v>
      </c>
      <c r="R315" s="6">
        <f>N315-O315</f>
        <v>0</v>
      </c>
      <c r="S315" s="6"/>
      <c r="T315" s="6">
        <f>I315-O315</f>
        <v>1970</v>
      </c>
      <c r="U315" s="28">
        <f>O315/I315*100</f>
        <v>33.670033670033675</v>
      </c>
      <c r="V315" s="38"/>
      <c r="W315" s="38">
        <f>I315-O315</f>
        <v>1970</v>
      </c>
      <c r="X315" s="37">
        <f>O315/I315*100</f>
        <v>33.670033670033675</v>
      </c>
      <c r="Y315" s="38">
        <v>1000</v>
      </c>
    </row>
    <row r="316" spans="1:25" s="7" customFormat="1" ht="30" customHeight="1" x14ac:dyDescent="0.25">
      <c r="A316" s="32">
        <v>414100</v>
      </c>
      <c r="B316" s="31" t="s">
        <v>920</v>
      </c>
      <c r="C316" s="31" t="s">
        <v>166</v>
      </c>
      <c r="D316" s="31" t="s">
        <v>1020</v>
      </c>
      <c r="E316" s="31" t="s">
        <v>904</v>
      </c>
      <c r="F316" s="33" t="s">
        <v>1019</v>
      </c>
      <c r="G316" s="38">
        <v>26739.23</v>
      </c>
      <c r="H316" s="38">
        <v>0</v>
      </c>
      <c r="I316" s="38">
        <v>0</v>
      </c>
      <c r="J316" s="38">
        <v>0</v>
      </c>
      <c r="K316" s="37"/>
      <c r="L316" s="38"/>
      <c r="M316" s="38">
        <v>0</v>
      </c>
      <c r="N316" s="38">
        <v>0</v>
      </c>
      <c r="O316" s="38">
        <v>0</v>
      </c>
      <c r="P316" s="37"/>
      <c r="Q316" s="6">
        <f>O316-N316</f>
        <v>0</v>
      </c>
      <c r="R316" s="6">
        <f>N316-O316</f>
        <v>0</v>
      </c>
      <c r="S316" s="6">
        <f>O316-I316</f>
        <v>0</v>
      </c>
      <c r="T316" s="6">
        <f>I316-O316</f>
        <v>0</v>
      </c>
      <c r="U316" s="28"/>
      <c r="V316" s="38">
        <f>O316-I316</f>
        <v>0</v>
      </c>
      <c r="W316" s="38">
        <f>I316-O316</f>
        <v>0</v>
      </c>
      <c r="X316" s="37" t="e">
        <f>O316/I316*100</f>
        <v>#DIV/0!</v>
      </c>
      <c r="Y316" s="38">
        <v>0</v>
      </c>
    </row>
    <row r="317" spans="1:25" s="7" customFormat="1" x14ac:dyDescent="0.25">
      <c r="A317" s="32">
        <v>414100</v>
      </c>
      <c r="B317" s="31" t="s">
        <v>920</v>
      </c>
      <c r="C317" s="31" t="s">
        <v>166</v>
      </c>
      <c r="D317" s="31" t="s">
        <v>1018</v>
      </c>
      <c r="E317" s="31" t="s">
        <v>903</v>
      </c>
      <c r="F317" s="33" t="s">
        <v>1017</v>
      </c>
      <c r="G317" s="38">
        <v>39920</v>
      </c>
      <c r="H317" s="38">
        <v>49500</v>
      </c>
      <c r="I317" s="38">
        <v>49500</v>
      </c>
      <c r="J317" s="38">
        <v>49500</v>
      </c>
      <c r="K317" s="37"/>
      <c r="L317" s="38"/>
      <c r="M317" s="38">
        <v>50000</v>
      </c>
      <c r="N317" s="38">
        <v>45000</v>
      </c>
      <c r="O317" s="38">
        <v>45000</v>
      </c>
      <c r="P317" s="37"/>
      <c r="Q317" s="6">
        <f>O317-N317</f>
        <v>0</v>
      </c>
      <c r="R317" s="6">
        <f>N317-O317</f>
        <v>0</v>
      </c>
      <c r="S317" s="6"/>
      <c r="T317" s="6">
        <f>I317-O317</f>
        <v>4500</v>
      </c>
      <c r="U317" s="28">
        <f>O317/I317*100</f>
        <v>90.909090909090907</v>
      </c>
      <c r="V317" s="38"/>
      <c r="W317" s="38">
        <f>I317-O317</f>
        <v>4500</v>
      </c>
      <c r="X317" s="37">
        <f>O317/I317*100</f>
        <v>90.909090909090907</v>
      </c>
      <c r="Y317" s="38">
        <v>45000</v>
      </c>
    </row>
    <row r="318" spans="1:25" s="7" customFormat="1" x14ac:dyDescent="0.25">
      <c r="A318" s="32">
        <v>414100</v>
      </c>
      <c r="B318" s="31" t="s">
        <v>920</v>
      </c>
      <c r="C318" s="31" t="s">
        <v>166</v>
      </c>
      <c r="D318" s="31" t="s">
        <v>1016</v>
      </c>
      <c r="E318" s="31" t="s">
        <v>902</v>
      </c>
      <c r="F318" s="33" t="s">
        <v>1015</v>
      </c>
      <c r="G318" s="38">
        <v>6219.44</v>
      </c>
      <c r="H318" s="38">
        <v>19800</v>
      </c>
      <c r="I318" s="38">
        <v>19800</v>
      </c>
      <c r="J318" s="38">
        <v>19800</v>
      </c>
      <c r="K318" s="37"/>
      <c r="L318" s="38"/>
      <c r="M318" s="38">
        <v>20000</v>
      </c>
      <c r="N318" s="38">
        <v>18000</v>
      </c>
      <c r="O318" s="38">
        <v>18000</v>
      </c>
      <c r="P318" s="37"/>
      <c r="Q318" s="6">
        <f>O318-N318</f>
        <v>0</v>
      </c>
      <c r="R318" s="6">
        <f>N318-O318</f>
        <v>0</v>
      </c>
      <c r="S318" s="6"/>
      <c r="T318" s="6">
        <f>I318-O318</f>
        <v>1800</v>
      </c>
      <c r="U318" s="28">
        <f>O318/I318*100</f>
        <v>90.909090909090907</v>
      </c>
      <c r="V318" s="38"/>
      <c r="W318" s="38">
        <f>I318-O318</f>
        <v>1800</v>
      </c>
      <c r="X318" s="37">
        <f>O318/I318*100</f>
        <v>90.909090909090907</v>
      </c>
      <c r="Y318" s="38">
        <v>18000</v>
      </c>
    </row>
    <row r="319" spans="1:25" s="7" customFormat="1" ht="30" x14ac:dyDescent="0.25">
      <c r="A319" s="32">
        <v>414100</v>
      </c>
      <c r="B319" s="31" t="s">
        <v>920</v>
      </c>
      <c r="C319" s="31" t="s">
        <v>166</v>
      </c>
      <c r="D319" s="31" t="s">
        <v>1014</v>
      </c>
      <c r="E319" s="31" t="s">
        <v>901</v>
      </c>
      <c r="F319" s="33" t="s">
        <v>1013</v>
      </c>
      <c r="G319" s="38">
        <v>0</v>
      </c>
      <c r="H319" s="38">
        <v>198000</v>
      </c>
      <c r="I319" s="38">
        <v>198000</v>
      </c>
      <c r="J319" s="38">
        <v>198000</v>
      </c>
      <c r="K319" s="37"/>
      <c r="L319" s="38"/>
      <c r="M319" s="38">
        <v>80000</v>
      </c>
      <c r="N319" s="38">
        <v>72000</v>
      </c>
      <c r="O319" s="38">
        <v>72000</v>
      </c>
      <c r="P319" s="37"/>
      <c r="Q319" s="6">
        <f>O319-N319</f>
        <v>0</v>
      </c>
      <c r="R319" s="6">
        <f>N319-O319</f>
        <v>0</v>
      </c>
      <c r="S319" s="6"/>
      <c r="T319" s="6">
        <f>I319-O319</f>
        <v>126000</v>
      </c>
      <c r="U319" s="28">
        <f>O319/I319*100</f>
        <v>36.363636363636367</v>
      </c>
      <c r="V319" s="38"/>
      <c r="W319" s="38">
        <f>I319-O319</f>
        <v>126000</v>
      </c>
      <c r="X319" s="37">
        <f>O319/I319*100</f>
        <v>36.363636363636367</v>
      </c>
      <c r="Y319" s="38">
        <v>72000</v>
      </c>
    </row>
    <row r="320" spans="1:25" s="7" customFormat="1" x14ac:dyDescent="0.25">
      <c r="A320" s="32">
        <v>414100</v>
      </c>
      <c r="B320" s="31" t="s">
        <v>221</v>
      </c>
      <c r="C320" s="31" t="s">
        <v>166</v>
      </c>
      <c r="D320" s="31" t="s">
        <v>1012</v>
      </c>
      <c r="E320" s="31" t="s">
        <v>900</v>
      </c>
      <c r="F320" s="33" t="s">
        <v>1011</v>
      </c>
      <c r="G320" s="38">
        <v>4500</v>
      </c>
      <c r="H320" s="38">
        <v>4455</v>
      </c>
      <c r="I320" s="38">
        <v>4455</v>
      </c>
      <c r="J320" s="38">
        <v>4455</v>
      </c>
      <c r="K320" s="37">
        <v>4455</v>
      </c>
      <c r="L320" s="38"/>
      <c r="M320" s="38">
        <v>5000</v>
      </c>
      <c r="N320" s="38">
        <v>5000</v>
      </c>
      <c r="O320" s="38">
        <v>5000</v>
      </c>
      <c r="P320" s="37"/>
      <c r="Q320" s="6">
        <f>O320-N320</f>
        <v>0</v>
      </c>
      <c r="R320" s="6">
        <f>N320-O320</f>
        <v>0</v>
      </c>
      <c r="S320" s="6">
        <f>O320-I320</f>
        <v>545</v>
      </c>
      <c r="T320" s="6"/>
      <c r="U320" s="28">
        <f>O320/I320*100</f>
        <v>112.2334455667789</v>
      </c>
      <c r="V320" s="38">
        <f>O320-I320</f>
        <v>545</v>
      </c>
      <c r="W320" s="38"/>
      <c r="X320" s="37">
        <f>O320/I320*100</f>
        <v>112.2334455667789</v>
      </c>
      <c r="Y320" s="38">
        <v>5000</v>
      </c>
    </row>
    <row r="321" spans="1:25" s="7" customFormat="1" x14ac:dyDescent="0.25">
      <c r="A321" s="32">
        <v>414100</v>
      </c>
      <c r="B321" s="31" t="s">
        <v>221</v>
      </c>
      <c r="C321" s="31" t="s">
        <v>166</v>
      </c>
      <c r="D321" s="31" t="s">
        <v>1010</v>
      </c>
      <c r="E321" s="31" t="s">
        <v>1009</v>
      </c>
      <c r="F321" s="33" t="s">
        <v>1008</v>
      </c>
      <c r="G321" s="38">
        <v>1000</v>
      </c>
      <c r="H321" s="38">
        <v>990</v>
      </c>
      <c r="I321" s="38">
        <v>990</v>
      </c>
      <c r="J321" s="38">
        <v>990</v>
      </c>
      <c r="K321" s="37">
        <v>990</v>
      </c>
      <c r="L321" s="38"/>
      <c r="M321" s="38">
        <v>2500</v>
      </c>
      <c r="N321" s="38">
        <v>2000</v>
      </c>
      <c r="O321" s="38">
        <v>2000</v>
      </c>
      <c r="P321" s="37"/>
      <c r="Q321" s="6">
        <f>O321-N321</f>
        <v>0</v>
      </c>
      <c r="R321" s="6">
        <f>N321-O321</f>
        <v>0</v>
      </c>
      <c r="S321" s="6">
        <f>O321-I321</f>
        <v>1010</v>
      </c>
      <c r="T321" s="6"/>
      <c r="U321" s="28">
        <f>O321/I321*100</f>
        <v>202.02020202020202</v>
      </c>
      <c r="V321" s="38">
        <f>O321-I321</f>
        <v>1010</v>
      </c>
      <c r="W321" s="38"/>
      <c r="X321" s="37">
        <f>O321/I321*100</f>
        <v>202.02020202020202</v>
      </c>
      <c r="Y321" s="38">
        <v>2000</v>
      </c>
    </row>
    <row r="322" spans="1:25" s="7" customFormat="1" ht="15" hidden="1" customHeight="1" x14ac:dyDescent="0.25">
      <c r="A322" s="32">
        <v>414100</v>
      </c>
      <c r="B322" s="31" t="s">
        <v>221</v>
      </c>
      <c r="C322" s="31" t="s">
        <v>166</v>
      </c>
      <c r="D322" s="31" t="s">
        <v>1007</v>
      </c>
      <c r="E322" s="31"/>
      <c r="F322" s="33" t="s">
        <v>1006</v>
      </c>
      <c r="G322" s="38">
        <v>105500</v>
      </c>
      <c r="H322" s="38">
        <v>0</v>
      </c>
      <c r="I322" s="38">
        <v>0</v>
      </c>
      <c r="J322" s="38">
        <v>0</v>
      </c>
      <c r="K322" s="37"/>
      <c r="L322" s="38"/>
      <c r="M322" s="38">
        <v>0</v>
      </c>
      <c r="N322" s="38">
        <v>0</v>
      </c>
      <c r="O322" s="38">
        <v>0</v>
      </c>
      <c r="P322" s="37"/>
      <c r="Q322" s="6">
        <f>O322-N322</f>
        <v>0</v>
      </c>
      <c r="R322" s="6">
        <f>N322-O322</f>
        <v>0</v>
      </c>
      <c r="S322" s="6">
        <f>O322-I322</f>
        <v>0</v>
      </c>
      <c r="T322" s="6">
        <f>I322-O322</f>
        <v>0</v>
      </c>
      <c r="U322" s="28"/>
      <c r="V322" s="38">
        <f>O322-I322</f>
        <v>0</v>
      </c>
      <c r="W322" s="38">
        <f>I322-O322</f>
        <v>0</v>
      </c>
      <c r="X322" s="37" t="e">
        <f>O322/I322*100</f>
        <v>#DIV/0!</v>
      </c>
      <c r="Y322" s="38">
        <v>0</v>
      </c>
    </row>
    <row r="323" spans="1:25" s="7" customFormat="1" ht="15" hidden="1" customHeight="1" x14ac:dyDescent="0.25">
      <c r="A323" s="32">
        <v>414100</v>
      </c>
      <c r="B323" s="31" t="s">
        <v>221</v>
      </c>
      <c r="C323" s="31" t="s">
        <v>166</v>
      </c>
      <c r="D323" s="31" t="s">
        <v>1005</v>
      </c>
      <c r="E323" s="31"/>
      <c r="F323" s="33" t="s">
        <v>1004</v>
      </c>
      <c r="G323" s="38">
        <v>12000</v>
      </c>
      <c r="H323" s="38">
        <v>19800</v>
      </c>
      <c r="I323" s="38">
        <v>19800</v>
      </c>
      <c r="J323" s="38">
        <v>35000</v>
      </c>
      <c r="K323" s="37"/>
      <c r="L323" s="38"/>
      <c r="M323" s="38">
        <v>0</v>
      </c>
      <c r="N323" s="38">
        <v>0</v>
      </c>
      <c r="O323" s="38">
        <v>0</v>
      </c>
      <c r="P323" s="37"/>
      <c r="Q323" s="6">
        <f>O323-N323</f>
        <v>0</v>
      </c>
      <c r="R323" s="6">
        <f>N323-O323</f>
        <v>0</v>
      </c>
      <c r="S323" s="6"/>
      <c r="T323" s="6">
        <f>I323-O323</f>
        <v>19800</v>
      </c>
      <c r="U323" s="28">
        <f>O323/I323*100</f>
        <v>0</v>
      </c>
      <c r="V323" s="38"/>
      <c r="W323" s="38">
        <f>I323-O323</f>
        <v>19800</v>
      </c>
      <c r="X323" s="37">
        <f>O323/I323*100</f>
        <v>0</v>
      </c>
      <c r="Y323" s="38">
        <v>0</v>
      </c>
    </row>
    <row r="324" spans="1:25" s="7" customFormat="1" ht="30" hidden="1" customHeight="1" x14ac:dyDescent="0.25">
      <c r="A324" s="32">
        <v>414100</v>
      </c>
      <c r="B324" s="31" t="s">
        <v>221</v>
      </c>
      <c r="C324" s="31" t="s">
        <v>166</v>
      </c>
      <c r="D324" s="31" t="s">
        <v>1003</v>
      </c>
      <c r="E324" s="31"/>
      <c r="F324" s="33" t="s">
        <v>1002</v>
      </c>
      <c r="G324" s="38">
        <v>2500</v>
      </c>
      <c r="H324" s="38">
        <v>24750</v>
      </c>
      <c r="I324" s="38">
        <v>24750</v>
      </c>
      <c r="J324" s="38">
        <v>3000</v>
      </c>
      <c r="K324" s="37"/>
      <c r="L324" s="38"/>
      <c r="M324" s="38">
        <v>0</v>
      </c>
      <c r="N324" s="38">
        <v>0</v>
      </c>
      <c r="O324" s="38">
        <v>0</v>
      </c>
      <c r="P324" s="37"/>
      <c r="Q324" s="6">
        <f>O324-N324</f>
        <v>0</v>
      </c>
      <c r="R324" s="6">
        <f>N324-O324</f>
        <v>0</v>
      </c>
      <c r="S324" s="6"/>
      <c r="T324" s="6">
        <f>I324-O324</f>
        <v>24750</v>
      </c>
      <c r="U324" s="28">
        <f>O324/I324*100</f>
        <v>0</v>
      </c>
      <c r="V324" s="38"/>
      <c r="W324" s="38">
        <f>I324-O324</f>
        <v>24750</v>
      </c>
      <c r="X324" s="37">
        <f>O324/I324*100</f>
        <v>0</v>
      </c>
      <c r="Y324" s="38">
        <v>0</v>
      </c>
    </row>
    <row r="325" spans="1:25" s="7" customFormat="1" ht="15" hidden="1" customHeight="1" x14ac:dyDescent="0.25">
      <c r="A325" s="32">
        <v>414100</v>
      </c>
      <c r="B325" s="31" t="s">
        <v>221</v>
      </c>
      <c r="C325" s="31" t="s">
        <v>166</v>
      </c>
      <c r="D325" s="31" t="s">
        <v>1001</v>
      </c>
      <c r="E325" s="31"/>
      <c r="F325" s="33" t="s">
        <v>1000</v>
      </c>
      <c r="G325" s="38">
        <v>69000</v>
      </c>
      <c r="H325" s="38">
        <v>0</v>
      </c>
      <c r="I325" s="38">
        <v>0</v>
      </c>
      <c r="J325" s="38">
        <v>0</v>
      </c>
      <c r="K325" s="37"/>
      <c r="L325" s="38"/>
      <c r="M325" s="38">
        <v>0</v>
      </c>
      <c r="N325" s="38">
        <v>0</v>
      </c>
      <c r="O325" s="38">
        <v>0</v>
      </c>
      <c r="P325" s="37"/>
      <c r="Q325" s="6">
        <f>O325-N325</f>
        <v>0</v>
      </c>
      <c r="R325" s="6">
        <f>N325-O325</f>
        <v>0</v>
      </c>
      <c r="S325" s="6">
        <f>O325-I325</f>
        <v>0</v>
      </c>
      <c r="T325" s="6">
        <f>I325-O325</f>
        <v>0</v>
      </c>
      <c r="U325" s="28"/>
      <c r="V325" s="38">
        <f>O325-I325</f>
        <v>0</v>
      </c>
      <c r="W325" s="38">
        <f>I325-O325</f>
        <v>0</v>
      </c>
      <c r="X325" s="37" t="e">
        <f>O325/I325*100</f>
        <v>#DIV/0!</v>
      </c>
      <c r="Y325" s="38">
        <v>0</v>
      </c>
    </row>
    <row r="326" spans="1:25" s="7" customFormat="1" ht="15" hidden="1" customHeight="1" x14ac:dyDescent="0.25">
      <c r="A326" s="32">
        <v>414100</v>
      </c>
      <c r="B326" s="31" t="s">
        <v>221</v>
      </c>
      <c r="C326" s="31" t="s">
        <v>166</v>
      </c>
      <c r="D326" s="31" t="s">
        <v>999</v>
      </c>
      <c r="E326" s="31"/>
      <c r="F326" s="33" t="s">
        <v>998</v>
      </c>
      <c r="G326" s="38">
        <v>59200</v>
      </c>
      <c r="H326" s="38">
        <v>49500</v>
      </c>
      <c r="I326" s="38">
        <v>49500</v>
      </c>
      <c r="J326" s="38">
        <v>83771</v>
      </c>
      <c r="K326" s="37"/>
      <c r="L326" s="38"/>
      <c r="M326" s="38">
        <v>0</v>
      </c>
      <c r="N326" s="38">
        <v>0</v>
      </c>
      <c r="O326" s="38">
        <v>0</v>
      </c>
      <c r="P326" s="37"/>
      <c r="Q326" s="6">
        <f>O326-N326</f>
        <v>0</v>
      </c>
      <c r="R326" s="6">
        <f>N326-O326</f>
        <v>0</v>
      </c>
      <c r="S326" s="6"/>
      <c r="T326" s="6">
        <f>I326-O326</f>
        <v>49500</v>
      </c>
      <c r="U326" s="28">
        <f>O326/I326*100</f>
        <v>0</v>
      </c>
      <c r="V326" s="38"/>
      <c r="W326" s="38">
        <f>I326-O326</f>
        <v>49500</v>
      </c>
      <c r="X326" s="37">
        <f>O326/I326*100</f>
        <v>0</v>
      </c>
      <c r="Y326" s="38">
        <v>0</v>
      </c>
    </row>
    <row r="327" spans="1:25" s="7" customFormat="1" ht="30" x14ac:dyDescent="0.25">
      <c r="A327" s="169">
        <v>414100</v>
      </c>
      <c r="B327" s="168" t="s">
        <v>221</v>
      </c>
      <c r="C327" s="168" t="s">
        <v>166</v>
      </c>
      <c r="D327" s="168" t="s">
        <v>28</v>
      </c>
      <c r="E327" s="167"/>
      <c r="F327" s="30" t="s">
        <v>997</v>
      </c>
      <c r="G327" s="38"/>
      <c r="H327" s="38"/>
      <c r="I327" s="164">
        <v>0</v>
      </c>
      <c r="J327" s="164">
        <v>0</v>
      </c>
      <c r="K327" s="166">
        <v>0</v>
      </c>
      <c r="L327" s="38"/>
      <c r="M327" s="164">
        <v>150000</v>
      </c>
      <c r="N327" s="165">
        <v>140000</v>
      </c>
      <c r="O327" s="162">
        <v>120000</v>
      </c>
      <c r="P327" s="37"/>
      <c r="Q327" s="6"/>
      <c r="R327" s="6">
        <f>N327-O327</f>
        <v>20000</v>
      </c>
      <c r="S327" s="164">
        <f>O327-I327</f>
        <v>120000</v>
      </c>
      <c r="T327" s="164">
        <f>I328-O328</f>
        <v>0</v>
      </c>
      <c r="U327" s="163"/>
      <c r="V327" s="38">
        <f>O327-I327</f>
        <v>120000</v>
      </c>
      <c r="W327" s="38"/>
      <c r="X327" s="37" t="e">
        <f>O327/I327*100</f>
        <v>#DIV/0!</v>
      </c>
      <c r="Y327" s="162">
        <v>120000</v>
      </c>
    </row>
    <row r="328" spans="1:25" s="7" customFormat="1" x14ac:dyDescent="0.25">
      <c r="A328" s="161"/>
      <c r="B328" s="160"/>
      <c r="C328" s="160"/>
      <c r="D328" s="160"/>
      <c r="E328" s="159"/>
      <c r="F328" s="30" t="s">
        <v>996</v>
      </c>
      <c r="G328" s="38"/>
      <c r="H328" s="38"/>
      <c r="I328" s="156"/>
      <c r="J328" s="156"/>
      <c r="K328" s="158"/>
      <c r="L328" s="38"/>
      <c r="M328" s="156"/>
      <c r="N328" s="157"/>
      <c r="O328" s="154"/>
      <c r="P328" s="37"/>
      <c r="Q328" s="6">
        <f>O328-N328</f>
        <v>0</v>
      </c>
      <c r="R328" s="6">
        <f>N328-O328</f>
        <v>0</v>
      </c>
      <c r="S328" s="156"/>
      <c r="T328" s="156"/>
      <c r="U328" s="155"/>
      <c r="V328" s="38">
        <f>O328-I328</f>
        <v>0</v>
      </c>
      <c r="W328" s="38">
        <f>I328-O328</f>
        <v>0</v>
      </c>
      <c r="X328" s="37"/>
      <c r="Y328" s="154"/>
    </row>
    <row r="329" spans="1:25" s="7" customFormat="1" x14ac:dyDescent="0.25">
      <c r="A329" s="161"/>
      <c r="B329" s="160"/>
      <c r="C329" s="160"/>
      <c r="D329" s="160"/>
      <c r="E329" s="159"/>
      <c r="F329" s="33" t="s">
        <v>995</v>
      </c>
      <c r="G329" s="38"/>
      <c r="H329" s="38"/>
      <c r="I329" s="156"/>
      <c r="J329" s="156"/>
      <c r="K329" s="158"/>
      <c r="L329" s="38"/>
      <c r="M329" s="156"/>
      <c r="N329" s="157"/>
      <c r="O329" s="154"/>
      <c r="P329" s="37"/>
      <c r="Q329" s="6">
        <f>O329-N329</f>
        <v>0</v>
      </c>
      <c r="R329" s="6">
        <f>N329-O329</f>
        <v>0</v>
      </c>
      <c r="S329" s="156"/>
      <c r="T329" s="156"/>
      <c r="U329" s="155"/>
      <c r="V329" s="38">
        <f>O329-I329</f>
        <v>0</v>
      </c>
      <c r="W329" s="38">
        <f>I329-O329</f>
        <v>0</v>
      </c>
      <c r="X329" s="37"/>
      <c r="Y329" s="154"/>
    </row>
    <row r="330" spans="1:25" s="7" customFormat="1" x14ac:dyDescent="0.25">
      <c r="A330" s="161"/>
      <c r="B330" s="160"/>
      <c r="C330" s="160"/>
      <c r="D330" s="160"/>
      <c r="E330" s="159"/>
      <c r="F330" s="30" t="s">
        <v>994</v>
      </c>
      <c r="G330" s="38"/>
      <c r="H330" s="38"/>
      <c r="I330" s="156"/>
      <c r="J330" s="156"/>
      <c r="K330" s="158"/>
      <c r="L330" s="38"/>
      <c r="M330" s="156"/>
      <c r="N330" s="157"/>
      <c r="O330" s="154"/>
      <c r="P330" s="37"/>
      <c r="Q330" s="6">
        <f>O330-N330</f>
        <v>0</v>
      </c>
      <c r="R330" s="6">
        <f>N330-O330</f>
        <v>0</v>
      </c>
      <c r="S330" s="156"/>
      <c r="T330" s="156"/>
      <c r="U330" s="155"/>
      <c r="V330" s="38">
        <f>O330-I330</f>
        <v>0</v>
      </c>
      <c r="W330" s="38">
        <f>I330-O330</f>
        <v>0</v>
      </c>
      <c r="X330" s="37"/>
      <c r="Y330" s="154"/>
    </row>
    <row r="331" spans="1:25" s="7" customFormat="1" x14ac:dyDescent="0.25">
      <c r="A331" s="161"/>
      <c r="B331" s="160"/>
      <c r="C331" s="160"/>
      <c r="D331" s="160"/>
      <c r="E331" s="159"/>
      <c r="F331" s="33" t="s">
        <v>993</v>
      </c>
      <c r="G331" s="38"/>
      <c r="H331" s="38"/>
      <c r="I331" s="156"/>
      <c r="J331" s="156"/>
      <c r="K331" s="158"/>
      <c r="L331" s="38"/>
      <c r="M331" s="156"/>
      <c r="N331" s="157"/>
      <c r="O331" s="154"/>
      <c r="P331" s="37"/>
      <c r="Q331" s="6">
        <f>O331-N331</f>
        <v>0</v>
      </c>
      <c r="R331" s="6">
        <f>N331-O331</f>
        <v>0</v>
      </c>
      <c r="S331" s="156"/>
      <c r="T331" s="156"/>
      <c r="U331" s="155"/>
      <c r="V331" s="38">
        <f>O331-I331</f>
        <v>0</v>
      </c>
      <c r="W331" s="38">
        <f>I331-O331</f>
        <v>0</v>
      </c>
      <c r="X331" s="37"/>
      <c r="Y331" s="154"/>
    </row>
    <row r="332" spans="1:25" s="7" customFormat="1" ht="27.75" customHeight="1" x14ac:dyDescent="0.25">
      <c r="A332" s="161"/>
      <c r="B332" s="160"/>
      <c r="C332" s="160"/>
      <c r="D332" s="160"/>
      <c r="E332" s="159" t="s">
        <v>895</v>
      </c>
      <c r="F332" s="33" t="s">
        <v>992</v>
      </c>
      <c r="G332" s="38"/>
      <c r="H332" s="38"/>
      <c r="I332" s="156"/>
      <c r="J332" s="156"/>
      <c r="K332" s="158"/>
      <c r="L332" s="38"/>
      <c r="M332" s="156"/>
      <c r="N332" s="157"/>
      <c r="O332" s="154"/>
      <c r="P332" s="37"/>
      <c r="Q332" s="6">
        <f>O332-N332</f>
        <v>0</v>
      </c>
      <c r="R332" s="6">
        <f>N332-O332</f>
        <v>0</v>
      </c>
      <c r="S332" s="156"/>
      <c r="T332" s="156"/>
      <c r="U332" s="155"/>
      <c r="V332" s="38">
        <f>O332-I332</f>
        <v>0</v>
      </c>
      <c r="W332" s="38">
        <f>I332-O332</f>
        <v>0</v>
      </c>
      <c r="X332" s="37"/>
      <c r="Y332" s="154"/>
    </row>
    <row r="333" spans="1:25" s="7" customFormat="1" x14ac:dyDescent="0.25">
      <c r="A333" s="161"/>
      <c r="B333" s="160"/>
      <c r="C333" s="160"/>
      <c r="D333" s="160"/>
      <c r="E333" s="159"/>
      <c r="F333" s="33" t="s">
        <v>991</v>
      </c>
      <c r="G333" s="38"/>
      <c r="H333" s="38"/>
      <c r="I333" s="156"/>
      <c r="J333" s="156"/>
      <c r="K333" s="158"/>
      <c r="L333" s="38"/>
      <c r="M333" s="156"/>
      <c r="N333" s="157"/>
      <c r="O333" s="154"/>
      <c r="P333" s="37"/>
      <c r="Q333" s="6">
        <f>O333-N333</f>
        <v>0</v>
      </c>
      <c r="R333" s="6">
        <f>N333-O333</f>
        <v>0</v>
      </c>
      <c r="S333" s="156"/>
      <c r="T333" s="156"/>
      <c r="U333" s="155"/>
      <c r="V333" s="38">
        <f>O333-I333</f>
        <v>0</v>
      </c>
      <c r="W333" s="38">
        <f>I333-O333</f>
        <v>0</v>
      </c>
      <c r="X333" s="37"/>
      <c r="Y333" s="154"/>
    </row>
    <row r="334" spans="1:25" s="7" customFormat="1" x14ac:dyDescent="0.25">
      <c r="A334" s="161"/>
      <c r="B334" s="160"/>
      <c r="C334" s="160"/>
      <c r="D334" s="160"/>
      <c r="E334" s="159"/>
      <c r="F334" s="33" t="s">
        <v>990</v>
      </c>
      <c r="G334" s="38"/>
      <c r="H334" s="38"/>
      <c r="I334" s="156"/>
      <c r="J334" s="156"/>
      <c r="K334" s="158"/>
      <c r="L334" s="38"/>
      <c r="M334" s="156"/>
      <c r="N334" s="157"/>
      <c r="O334" s="154"/>
      <c r="P334" s="37"/>
      <c r="Q334" s="6">
        <f>O334-N334</f>
        <v>0</v>
      </c>
      <c r="R334" s="6">
        <f>N334-O334</f>
        <v>0</v>
      </c>
      <c r="S334" s="156"/>
      <c r="T334" s="156"/>
      <c r="U334" s="155"/>
      <c r="V334" s="38">
        <f>O334-I334</f>
        <v>0</v>
      </c>
      <c r="W334" s="38">
        <f>I334-O334</f>
        <v>0</v>
      </c>
      <c r="X334" s="37"/>
      <c r="Y334" s="154"/>
    </row>
    <row r="335" spans="1:25" s="7" customFormat="1" x14ac:dyDescent="0.25">
      <c r="A335" s="153"/>
      <c r="B335" s="152"/>
      <c r="C335" s="152"/>
      <c r="D335" s="152"/>
      <c r="E335" s="151"/>
      <c r="F335" s="33" t="s">
        <v>989</v>
      </c>
      <c r="G335" s="38"/>
      <c r="H335" s="38"/>
      <c r="I335" s="148"/>
      <c r="J335" s="148"/>
      <c r="K335" s="150"/>
      <c r="L335" s="38"/>
      <c r="M335" s="148"/>
      <c r="N335" s="149"/>
      <c r="O335" s="146"/>
      <c r="P335" s="37"/>
      <c r="Q335" s="6">
        <f>O335-N335</f>
        <v>0</v>
      </c>
      <c r="R335" s="6">
        <f>N335-O335</f>
        <v>0</v>
      </c>
      <c r="S335" s="148"/>
      <c r="T335" s="148"/>
      <c r="U335" s="147"/>
      <c r="V335" s="38">
        <f>O335-I335</f>
        <v>0</v>
      </c>
      <c r="W335" s="38">
        <f>I335-O335</f>
        <v>0</v>
      </c>
      <c r="X335" s="37"/>
      <c r="Y335" s="146"/>
    </row>
    <row r="336" spans="1:25" s="7" customFormat="1" ht="45" x14ac:dyDescent="0.25">
      <c r="A336" s="32">
        <v>414100</v>
      </c>
      <c r="B336" s="31" t="s">
        <v>221</v>
      </c>
      <c r="C336" s="31" t="s">
        <v>166</v>
      </c>
      <c r="D336" s="31" t="s">
        <v>988</v>
      </c>
      <c r="E336" s="31" t="s">
        <v>893</v>
      </c>
      <c r="F336" s="33" t="s">
        <v>987</v>
      </c>
      <c r="G336" s="38">
        <v>0</v>
      </c>
      <c r="H336" s="38">
        <v>99000</v>
      </c>
      <c r="I336" s="38">
        <v>30000</v>
      </c>
      <c r="J336" s="38">
        <v>30000</v>
      </c>
      <c r="K336" s="37"/>
      <c r="L336" s="38"/>
      <c r="M336" s="38">
        <v>50000</v>
      </c>
      <c r="N336" s="38">
        <v>45000</v>
      </c>
      <c r="O336" s="38">
        <v>45000</v>
      </c>
      <c r="P336" s="37"/>
      <c r="Q336" s="6">
        <f>O336-N336</f>
        <v>0</v>
      </c>
      <c r="R336" s="6">
        <f>N336-O336</f>
        <v>0</v>
      </c>
      <c r="S336" s="6">
        <f>O336-I336</f>
        <v>15000</v>
      </c>
      <c r="T336" s="6"/>
      <c r="U336" s="28">
        <f>O336/I336*100</f>
        <v>150</v>
      </c>
      <c r="V336" s="38">
        <f>O336-I336</f>
        <v>15000</v>
      </c>
      <c r="W336" s="38"/>
      <c r="X336" s="37">
        <f>O336/I336*100</f>
        <v>150</v>
      </c>
      <c r="Y336" s="38">
        <v>45000</v>
      </c>
    </row>
    <row r="337" spans="1:25" s="7" customFormat="1" ht="29.25" customHeight="1" x14ac:dyDescent="0.25">
      <c r="A337" s="32">
        <v>414100</v>
      </c>
      <c r="B337" s="31" t="s">
        <v>221</v>
      </c>
      <c r="C337" s="31" t="s">
        <v>166</v>
      </c>
      <c r="D337" s="31" t="s">
        <v>986</v>
      </c>
      <c r="E337" s="31" t="s">
        <v>891</v>
      </c>
      <c r="F337" s="33" t="s">
        <v>985</v>
      </c>
      <c r="G337" s="38">
        <v>40000</v>
      </c>
      <c r="H337" s="38">
        <v>39600</v>
      </c>
      <c r="I337" s="38">
        <v>40016</v>
      </c>
      <c r="J337" s="38">
        <v>40016</v>
      </c>
      <c r="K337" s="37"/>
      <c r="L337" s="38"/>
      <c r="M337" s="38">
        <v>0</v>
      </c>
      <c r="N337" s="38">
        <v>0</v>
      </c>
      <c r="O337" s="38">
        <v>0</v>
      </c>
      <c r="P337" s="37"/>
      <c r="Q337" s="6">
        <f>O337-N337</f>
        <v>0</v>
      </c>
      <c r="R337" s="6">
        <f>N337-O337</f>
        <v>0</v>
      </c>
      <c r="S337" s="6"/>
      <c r="T337" s="6">
        <f>I337-O337</f>
        <v>40016</v>
      </c>
      <c r="U337" s="28">
        <f>O337/I337*100</f>
        <v>0</v>
      </c>
      <c r="V337" s="38"/>
      <c r="W337" s="38">
        <f>I337-O337</f>
        <v>40016</v>
      </c>
      <c r="X337" s="37">
        <f>O337/I337*100</f>
        <v>0</v>
      </c>
      <c r="Y337" s="38">
        <v>0</v>
      </c>
    </row>
    <row r="338" spans="1:25" s="7" customFormat="1" ht="30.75" customHeight="1" x14ac:dyDescent="0.25">
      <c r="A338" s="32">
        <v>414100</v>
      </c>
      <c r="B338" s="31" t="s">
        <v>221</v>
      </c>
      <c r="C338" s="31" t="s">
        <v>166</v>
      </c>
      <c r="D338" s="31" t="s">
        <v>984</v>
      </c>
      <c r="E338" s="31" t="s">
        <v>889</v>
      </c>
      <c r="F338" s="33" t="s">
        <v>983</v>
      </c>
      <c r="G338" s="38">
        <v>0</v>
      </c>
      <c r="H338" s="38">
        <v>29700</v>
      </c>
      <c r="I338" s="38">
        <v>29700</v>
      </c>
      <c r="J338" s="38">
        <v>29700</v>
      </c>
      <c r="K338" s="37"/>
      <c r="L338" s="38"/>
      <c r="M338" s="38">
        <v>0</v>
      </c>
      <c r="N338" s="38">
        <v>0</v>
      </c>
      <c r="O338" s="38">
        <v>0</v>
      </c>
      <c r="P338" s="37"/>
      <c r="Q338" s="6">
        <f>O338-N338</f>
        <v>0</v>
      </c>
      <c r="R338" s="6">
        <f>N338-O338</f>
        <v>0</v>
      </c>
      <c r="S338" s="6"/>
      <c r="T338" s="6">
        <f>I338-O338</f>
        <v>29700</v>
      </c>
      <c r="U338" s="28">
        <f>O338/I338*100</f>
        <v>0</v>
      </c>
      <c r="V338" s="38"/>
      <c r="W338" s="38">
        <f>I338-O338</f>
        <v>29700</v>
      </c>
      <c r="X338" s="37">
        <f>O338/I338*100</f>
        <v>0</v>
      </c>
      <c r="Y338" s="38">
        <v>0</v>
      </c>
    </row>
    <row r="339" spans="1:25" s="7" customFormat="1" ht="30" x14ac:dyDescent="0.25">
      <c r="A339" s="32">
        <v>414100</v>
      </c>
      <c r="B339" s="31" t="s">
        <v>221</v>
      </c>
      <c r="C339" s="31" t="s">
        <v>166</v>
      </c>
      <c r="D339" s="31" t="s">
        <v>982</v>
      </c>
      <c r="E339" s="31" t="s">
        <v>887</v>
      </c>
      <c r="F339" s="33" t="s">
        <v>981</v>
      </c>
      <c r="G339" s="38">
        <v>87405.82</v>
      </c>
      <c r="H339" s="38">
        <v>99000</v>
      </c>
      <c r="I339" s="38">
        <v>99000</v>
      </c>
      <c r="J339" s="38">
        <v>99000</v>
      </c>
      <c r="K339" s="37"/>
      <c r="L339" s="38"/>
      <c r="M339" s="38">
        <v>100000</v>
      </c>
      <c r="N339" s="38">
        <v>100000</v>
      </c>
      <c r="O339" s="38">
        <v>100000</v>
      </c>
      <c r="P339" s="37"/>
      <c r="Q339" s="6">
        <f>O339-N339</f>
        <v>0</v>
      </c>
      <c r="R339" s="6">
        <f>N339-O339</f>
        <v>0</v>
      </c>
      <c r="S339" s="6">
        <f>O339-I339</f>
        <v>1000</v>
      </c>
      <c r="T339" s="6"/>
      <c r="U339" s="28">
        <f>O339/I339*100</f>
        <v>101.01010101010101</v>
      </c>
      <c r="V339" s="38">
        <f>O339-I339</f>
        <v>1000</v>
      </c>
      <c r="W339" s="38"/>
      <c r="X339" s="37">
        <f>O339/I339*100</f>
        <v>101.01010101010101</v>
      </c>
      <c r="Y339" s="38">
        <v>100000</v>
      </c>
    </row>
    <row r="340" spans="1:25" s="7" customFormat="1" ht="30" x14ac:dyDescent="0.25">
      <c r="A340" s="32">
        <v>414100</v>
      </c>
      <c r="B340" s="31" t="s">
        <v>221</v>
      </c>
      <c r="C340" s="31" t="s">
        <v>166</v>
      </c>
      <c r="D340" s="31" t="s">
        <v>980</v>
      </c>
      <c r="E340" s="31" t="s">
        <v>884</v>
      </c>
      <c r="F340" s="33" t="s">
        <v>979</v>
      </c>
      <c r="G340" s="38">
        <v>0</v>
      </c>
      <c r="H340" s="38">
        <v>340000</v>
      </c>
      <c r="I340" s="38">
        <v>340000</v>
      </c>
      <c r="J340" s="38">
        <v>340000</v>
      </c>
      <c r="K340" s="37">
        <v>254970</v>
      </c>
      <c r="L340" s="38"/>
      <c r="M340" s="38">
        <v>340000</v>
      </c>
      <c r="N340" s="38">
        <v>340000</v>
      </c>
      <c r="O340" s="38">
        <v>340000</v>
      </c>
      <c r="P340" s="37"/>
      <c r="Q340" s="6">
        <f>O340-N340</f>
        <v>0</v>
      </c>
      <c r="R340" s="6">
        <f>N340-O340</f>
        <v>0</v>
      </c>
      <c r="S340" s="6">
        <f>O340-I340</f>
        <v>0</v>
      </c>
      <c r="T340" s="6">
        <f>I340-O340</f>
        <v>0</v>
      </c>
      <c r="U340" s="28">
        <f>O340/I340*100</f>
        <v>100</v>
      </c>
      <c r="V340" s="38">
        <f>O340-I340</f>
        <v>0</v>
      </c>
      <c r="W340" s="38">
        <f>I340-O340</f>
        <v>0</v>
      </c>
      <c r="X340" s="37">
        <f>O340/I340*100</f>
        <v>100</v>
      </c>
      <c r="Y340" s="38">
        <v>340000</v>
      </c>
    </row>
    <row r="341" spans="1:25" s="7" customFormat="1" ht="27.75" hidden="1" customHeight="1" x14ac:dyDescent="0.25">
      <c r="A341" s="32">
        <v>414100</v>
      </c>
      <c r="B341" s="31" t="s">
        <v>221</v>
      </c>
      <c r="C341" s="31" t="s">
        <v>166</v>
      </c>
      <c r="D341" s="31" t="s">
        <v>978</v>
      </c>
      <c r="E341" s="31"/>
      <c r="F341" s="33" t="s">
        <v>977</v>
      </c>
      <c r="G341" s="38">
        <v>0</v>
      </c>
      <c r="H341" s="38">
        <v>500000</v>
      </c>
      <c r="I341" s="38">
        <v>400000</v>
      </c>
      <c r="J341" s="38">
        <v>369464</v>
      </c>
      <c r="K341" s="37">
        <v>135434</v>
      </c>
      <c r="L341" s="38"/>
      <c r="M341" s="38">
        <v>0</v>
      </c>
      <c r="N341" s="38">
        <v>0</v>
      </c>
      <c r="O341" s="38">
        <v>0</v>
      </c>
      <c r="P341" s="37"/>
      <c r="Q341" s="6">
        <f>O341-N341</f>
        <v>0</v>
      </c>
      <c r="R341" s="6">
        <f>N341-O341</f>
        <v>0</v>
      </c>
      <c r="S341" s="6"/>
      <c r="T341" s="6">
        <f>I341-O341</f>
        <v>400000</v>
      </c>
      <c r="U341" s="28">
        <f>O341/I341*100</f>
        <v>0</v>
      </c>
      <c r="V341" s="38"/>
      <c r="W341" s="38">
        <f>I341-O341</f>
        <v>400000</v>
      </c>
      <c r="X341" s="37">
        <f>O341/I341*100</f>
        <v>0</v>
      </c>
      <c r="Y341" s="38">
        <v>0</v>
      </c>
    </row>
    <row r="342" spans="1:25" s="7" customFormat="1" ht="15" customHeight="1" x14ac:dyDescent="0.25">
      <c r="A342" s="32">
        <v>414100</v>
      </c>
      <c r="B342" s="31" t="s">
        <v>221</v>
      </c>
      <c r="C342" s="31" t="s">
        <v>166</v>
      </c>
      <c r="D342" s="31" t="s">
        <v>976</v>
      </c>
      <c r="E342" s="31" t="s">
        <v>882</v>
      </c>
      <c r="F342" s="111" t="s">
        <v>975</v>
      </c>
      <c r="G342" s="38"/>
      <c r="H342" s="38"/>
      <c r="I342" s="38"/>
      <c r="J342" s="38"/>
      <c r="K342" s="37"/>
      <c r="L342" s="38"/>
      <c r="M342" s="38"/>
      <c r="N342" s="38"/>
      <c r="O342" s="38">
        <v>0</v>
      </c>
      <c r="P342" s="37"/>
      <c r="Q342" s="6"/>
      <c r="R342" s="6"/>
      <c r="S342" s="6"/>
      <c r="T342" s="6"/>
      <c r="U342" s="28"/>
      <c r="V342" s="38"/>
      <c r="W342" s="38"/>
      <c r="X342" s="37"/>
      <c r="Y342" s="38">
        <v>20000</v>
      </c>
    </row>
    <row r="343" spans="1:25" s="7" customFormat="1" ht="45" x14ac:dyDescent="0.25">
      <c r="A343" s="32">
        <v>414100</v>
      </c>
      <c r="B343" s="31" t="s">
        <v>221</v>
      </c>
      <c r="C343" s="31" t="s">
        <v>166</v>
      </c>
      <c r="D343" s="31" t="s">
        <v>28</v>
      </c>
      <c r="E343" s="31" t="s">
        <v>880</v>
      </c>
      <c r="F343" s="33" t="s">
        <v>974</v>
      </c>
      <c r="G343" s="38"/>
      <c r="H343" s="38"/>
      <c r="I343" s="38"/>
      <c r="J343" s="38"/>
      <c r="K343" s="37"/>
      <c r="L343" s="38"/>
      <c r="M343" s="38">
        <v>500000</v>
      </c>
      <c r="N343" s="118">
        <v>450000</v>
      </c>
      <c r="O343" s="38">
        <v>400000</v>
      </c>
      <c r="P343" s="37"/>
      <c r="Q343" s="6"/>
      <c r="R343" s="6">
        <f>N343-O343</f>
        <v>50000</v>
      </c>
      <c r="S343" s="6">
        <f>O343-I343</f>
        <v>400000</v>
      </c>
      <c r="T343" s="6"/>
      <c r="U343" s="28"/>
      <c r="V343" s="38">
        <f>O343-I343</f>
        <v>400000</v>
      </c>
      <c r="W343" s="38"/>
      <c r="X343" s="37"/>
      <c r="Y343" s="38">
        <v>400000</v>
      </c>
    </row>
    <row r="344" spans="1:25" s="7" customFormat="1" x14ac:dyDescent="0.25">
      <c r="A344" s="32">
        <v>414100</v>
      </c>
      <c r="B344" s="31" t="s">
        <v>221</v>
      </c>
      <c r="C344" s="31" t="s">
        <v>166</v>
      </c>
      <c r="D344" s="31" t="s">
        <v>28</v>
      </c>
      <c r="E344" s="31" t="s">
        <v>878</v>
      </c>
      <c r="F344" s="33" t="s">
        <v>973</v>
      </c>
      <c r="G344" s="38"/>
      <c r="H344" s="38"/>
      <c r="I344" s="38"/>
      <c r="J344" s="38"/>
      <c r="K344" s="37"/>
      <c r="L344" s="38"/>
      <c r="M344" s="38">
        <v>10000</v>
      </c>
      <c r="N344" s="38">
        <v>9000</v>
      </c>
      <c r="O344" s="38">
        <v>9000</v>
      </c>
      <c r="P344" s="37"/>
      <c r="Q344" s="6">
        <f>O344-N344</f>
        <v>0</v>
      </c>
      <c r="R344" s="6">
        <f>N344-O344</f>
        <v>0</v>
      </c>
      <c r="S344" s="6">
        <f>O344-I344</f>
        <v>9000</v>
      </c>
      <c r="T344" s="6"/>
      <c r="U344" s="28"/>
      <c r="V344" s="38">
        <f>O344-I344</f>
        <v>9000</v>
      </c>
      <c r="W344" s="38"/>
      <c r="X344" s="37"/>
      <c r="Y344" s="38">
        <v>9000</v>
      </c>
    </row>
    <row r="345" spans="1:25" s="7" customFormat="1" x14ac:dyDescent="0.25">
      <c r="A345" s="32">
        <v>414100</v>
      </c>
      <c r="B345" s="31" t="s">
        <v>221</v>
      </c>
      <c r="C345" s="31" t="s">
        <v>166</v>
      </c>
      <c r="D345" s="31" t="s">
        <v>28</v>
      </c>
      <c r="E345" s="31" t="s">
        <v>876</v>
      </c>
      <c r="F345" s="33" t="s">
        <v>972</v>
      </c>
      <c r="G345" s="38"/>
      <c r="H345" s="38"/>
      <c r="I345" s="38"/>
      <c r="J345" s="38"/>
      <c r="K345" s="37"/>
      <c r="L345" s="38"/>
      <c r="M345" s="38">
        <v>20000</v>
      </c>
      <c r="N345" s="38">
        <v>18000</v>
      </c>
      <c r="O345" s="38">
        <v>18000</v>
      </c>
      <c r="P345" s="37"/>
      <c r="Q345" s="6">
        <f>O345-N345</f>
        <v>0</v>
      </c>
      <c r="R345" s="6">
        <f>N345-O345</f>
        <v>0</v>
      </c>
      <c r="S345" s="6">
        <f>O345-I345</f>
        <v>18000</v>
      </c>
      <c r="T345" s="6"/>
      <c r="U345" s="28"/>
      <c r="V345" s="38">
        <f>O345-I345</f>
        <v>18000</v>
      </c>
      <c r="W345" s="38"/>
      <c r="X345" s="37"/>
      <c r="Y345" s="38">
        <v>18000</v>
      </c>
    </row>
    <row r="346" spans="1:25" s="7" customFormat="1" x14ac:dyDescent="0.25">
      <c r="A346" s="32"/>
      <c r="B346" s="31"/>
      <c r="C346" s="31"/>
      <c r="D346" s="31"/>
      <c r="E346" s="31"/>
      <c r="F346" s="30" t="s">
        <v>971</v>
      </c>
      <c r="G346" s="38"/>
      <c r="H346" s="38"/>
      <c r="I346" s="38"/>
      <c r="J346" s="38"/>
      <c r="K346" s="37"/>
      <c r="L346" s="38"/>
      <c r="M346" s="38"/>
      <c r="N346" s="38"/>
      <c r="O346" s="38"/>
      <c r="P346" s="37"/>
      <c r="Q346" s="6"/>
      <c r="R346" s="6"/>
      <c r="S346" s="6"/>
      <c r="T346" s="6"/>
      <c r="U346" s="28"/>
      <c r="V346" s="38">
        <f>O346-I346</f>
        <v>0</v>
      </c>
      <c r="W346" s="38">
        <f>I346-O346</f>
        <v>0</v>
      </c>
      <c r="X346" s="37"/>
      <c r="Y346" s="38"/>
    </row>
    <row r="347" spans="1:25" s="7" customFormat="1" ht="15" customHeight="1" x14ac:dyDescent="0.25">
      <c r="A347" s="32">
        <v>415200</v>
      </c>
      <c r="B347" s="31" t="s">
        <v>221</v>
      </c>
      <c r="C347" s="31" t="s">
        <v>166</v>
      </c>
      <c r="D347" s="31" t="s">
        <v>970</v>
      </c>
      <c r="E347" s="31" t="s">
        <v>869</v>
      </c>
      <c r="F347" s="33" t="s">
        <v>969</v>
      </c>
      <c r="G347" s="38">
        <v>0</v>
      </c>
      <c r="H347" s="38">
        <v>19800</v>
      </c>
      <c r="I347" s="38">
        <v>39800</v>
      </c>
      <c r="J347" s="38">
        <v>0</v>
      </c>
      <c r="K347" s="37"/>
      <c r="L347" s="38"/>
      <c r="M347" s="38">
        <v>40000</v>
      </c>
      <c r="N347" s="38">
        <v>0</v>
      </c>
      <c r="O347" s="38">
        <v>0</v>
      </c>
      <c r="P347" s="37"/>
      <c r="Q347" s="6">
        <f>O347-N347</f>
        <v>0</v>
      </c>
      <c r="R347" s="6">
        <f>N347-O347</f>
        <v>0</v>
      </c>
      <c r="S347" s="6"/>
      <c r="T347" s="6">
        <f>I347-O347</f>
        <v>39800</v>
      </c>
      <c r="U347" s="28">
        <f>O347/I347*100</f>
        <v>0</v>
      </c>
      <c r="V347" s="38"/>
      <c r="W347" s="38">
        <f>I347-O347</f>
        <v>39800</v>
      </c>
      <c r="X347" s="37"/>
      <c r="Y347" s="38">
        <v>0</v>
      </c>
    </row>
    <row r="348" spans="1:25" s="7" customFormat="1" x14ac:dyDescent="0.25">
      <c r="A348" s="32">
        <v>412900</v>
      </c>
      <c r="B348" s="31" t="s">
        <v>420</v>
      </c>
      <c r="C348" s="31" t="s">
        <v>166</v>
      </c>
      <c r="D348" s="31" t="s">
        <v>968</v>
      </c>
      <c r="E348" s="31" t="s">
        <v>967</v>
      </c>
      <c r="F348" s="33" t="s">
        <v>966</v>
      </c>
      <c r="G348" s="38"/>
      <c r="H348" s="38"/>
      <c r="I348" s="38">
        <v>0</v>
      </c>
      <c r="J348" s="38">
        <v>39800</v>
      </c>
      <c r="K348" s="37"/>
      <c r="L348" s="38"/>
      <c r="M348" s="38"/>
      <c r="N348" s="38">
        <v>36000</v>
      </c>
      <c r="O348" s="38">
        <v>36000</v>
      </c>
      <c r="P348" s="37"/>
      <c r="Q348" s="6"/>
      <c r="R348" s="6">
        <f>N348-O348</f>
        <v>0</v>
      </c>
      <c r="S348" s="6"/>
      <c r="T348" s="6"/>
      <c r="U348" s="28"/>
      <c r="V348" s="38">
        <f>O348-I348</f>
        <v>36000</v>
      </c>
      <c r="W348" s="38"/>
      <c r="X348" s="37" t="e">
        <f>O348/I348*100</f>
        <v>#DIV/0!</v>
      </c>
      <c r="Y348" s="38">
        <v>36000</v>
      </c>
    </row>
    <row r="349" spans="1:25" s="7" customFormat="1" ht="30" x14ac:dyDescent="0.25">
      <c r="A349" s="32">
        <v>415200</v>
      </c>
      <c r="B349" s="31" t="s">
        <v>221</v>
      </c>
      <c r="C349" s="31" t="s">
        <v>166</v>
      </c>
      <c r="D349" s="31" t="s">
        <v>965</v>
      </c>
      <c r="E349" s="31" t="s">
        <v>854</v>
      </c>
      <c r="F349" s="33" t="s">
        <v>964</v>
      </c>
      <c r="G349" s="38">
        <v>1500</v>
      </c>
      <c r="H349" s="38">
        <v>9900</v>
      </c>
      <c r="I349" s="38">
        <v>9900</v>
      </c>
      <c r="J349" s="38">
        <v>12715</v>
      </c>
      <c r="K349" s="37"/>
      <c r="L349" s="38"/>
      <c r="M349" s="38">
        <v>12000</v>
      </c>
      <c r="N349" s="38">
        <v>10000</v>
      </c>
      <c r="O349" s="38">
        <v>10000</v>
      </c>
      <c r="P349" s="37"/>
      <c r="Q349" s="6">
        <f>O349-N349</f>
        <v>0</v>
      </c>
      <c r="R349" s="6">
        <f>N349-O349</f>
        <v>0</v>
      </c>
      <c r="S349" s="6">
        <f>O349-I349</f>
        <v>100</v>
      </c>
      <c r="T349" s="6"/>
      <c r="U349" s="28">
        <f>O349/I349*100</f>
        <v>101.01010101010101</v>
      </c>
      <c r="V349" s="38">
        <f>O349-I349</f>
        <v>100</v>
      </c>
      <c r="W349" s="38"/>
      <c r="X349" s="37">
        <f>O349/I349*100</f>
        <v>101.01010101010101</v>
      </c>
      <c r="Y349" s="38">
        <v>10000</v>
      </c>
    </row>
    <row r="350" spans="1:25" s="7" customFormat="1" ht="30" x14ac:dyDescent="0.25">
      <c r="A350" s="32">
        <v>415200</v>
      </c>
      <c r="B350" s="31" t="s">
        <v>221</v>
      </c>
      <c r="C350" s="31" t="s">
        <v>166</v>
      </c>
      <c r="D350" s="31" t="s">
        <v>963</v>
      </c>
      <c r="E350" s="31" t="s">
        <v>962</v>
      </c>
      <c r="F350" s="33" t="s">
        <v>961</v>
      </c>
      <c r="G350" s="38">
        <v>5000</v>
      </c>
      <c r="H350" s="38">
        <v>4950</v>
      </c>
      <c r="I350" s="38">
        <v>4950</v>
      </c>
      <c r="J350" s="38">
        <v>4950</v>
      </c>
      <c r="K350" s="37"/>
      <c r="L350" s="38"/>
      <c r="M350" s="38">
        <v>5000</v>
      </c>
      <c r="N350" s="38">
        <v>5000</v>
      </c>
      <c r="O350" s="38">
        <v>5000</v>
      </c>
      <c r="P350" s="37"/>
      <c r="Q350" s="6">
        <f>O350-N350</f>
        <v>0</v>
      </c>
      <c r="R350" s="6">
        <f>N350-O350</f>
        <v>0</v>
      </c>
      <c r="S350" s="6">
        <f>O350-I350</f>
        <v>50</v>
      </c>
      <c r="T350" s="6"/>
      <c r="U350" s="28">
        <f>O350/I350*100</f>
        <v>101.01010101010101</v>
      </c>
      <c r="V350" s="38">
        <f>O350-I350</f>
        <v>50</v>
      </c>
      <c r="W350" s="38"/>
      <c r="X350" s="37">
        <f>O350/I350*100</f>
        <v>101.01010101010101</v>
      </c>
      <c r="Y350" s="38">
        <v>5000</v>
      </c>
    </row>
    <row r="351" spans="1:25" s="7" customFormat="1" x14ac:dyDescent="0.25">
      <c r="A351" s="32">
        <v>415200</v>
      </c>
      <c r="B351" s="31" t="s">
        <v>221</v>
      </c>
      <c r="C351" s="31" t="s">
        <v>166</v>
      </c>
      <c r="D351" s="31" t="s">
        <v>960</v>
      </c>
      <c r="E351" s="31" t="s">
        <v>853</v>
      </c>
      <c r="F351" s="33" t="s">
        <v>959</v>
      </c>
      <c r="G351" s="38">
        <v>0</v>
      </c>
      <c r="H351" s="38">
        <v>2970</v>
      </c>
      <c r="I351" s="38">
        <v>32970</v>
      </c>
      <c r="J351" s="38">
        <v>32970</v>
      </c>
      <c r="K351" s="37"/>
      <c r="L351" s="38"/>
      <c r="M351" s="38">
        <v>30000</v>
      </c>
      <c r="N351" s="38">
        <v>27000</v>
      </c>
      <c r="O351" s="38">
        <v>27000</v>
      </c>
      <c r="P351" s="37"/>
      <c r="Q351" s="6">
        <f>O351-N351</f>
        <v>0</v>
      </c>
      <c r="R351" s="6">
        <f>N351-O351</f>
        <v>0</v>
      </c>
      <c r="S351" s="6"/>
      <c r="T351" s="6">
        <f>I351-O351</f>
        <v>5970</v>
      </c>
      <c r="U351" s="28">
        <f>O351/I351*100</f>
        <v>81.892629663330297</v>
      </c>
      <c r="V351" s="38"/>
      <c r="W351" s="38">
        <f>I351-O351</f>
        <v>5970</v>
      </c>
      <c r="X351" s="37">
        <f>O351/I351*100</f>
        <v>81.892629663330297</v>
      </c>
      <c r="Y351" s="38">
        <v>27000</v>
      </c>
    </row>
    <row r="352" spans="1:25" s="7" customFormat="1" ht="30" x14ac:dyDescent="0.25">
      <c r="A352" s="32">
        <v>415200</v>
      </c>
      <c r="B352" s="31" t="s">
        <v>221</v>
      </c>
      <c r="C352" s="31" t="s">
        <v>166</v>
      </c>
      <c r="D352" s="31" t="s">
        <v>958</v>
      </c>
      <c r="E352" s="31" t="s">
        <v>852</v>
      </c>
      <c r="F352" s="33" t="s">
        <v>957</v>
      </c>
      <c r="G352" s="38">
        <v>0</v>
      </c>
      <c r="H352" s="38">
        <v>4950</v>
      </c>
      <c r="I352" s="38">
        <v>24450</v>
      </c>
      <c r="J352" s="38">
        <v>24450</v>
      </c>
      <c r="K352" s="37"/>
      <c r="L352" s="38"/>
      <c r="M352" s="38">
        <v>25000</v>
      </c>
      <c r="N352" s="38">
        <v>20000</v>
      </c>
      <c r="O352" s="38">
        <v>20000</v>
      </c>
      <c r="P352" s="37"/>
      <c r="Q352" s="6">
        <f>O352-N352</f>
        <v>0</v>
      </c>
      <c r="R352" s="6">
        <f>N352-O352</f>
        <v>0</v>
      </c>
      <c r="S352" s="6"/>
      <c r="T352" s="6">
        <f>I352-O352</f>
        <v>4450</v>
      </c>
      <c r="U352" s="28">
        <f>O352/I352*100</f>
        <v>81.799591002044991</v>
      </c>
      <c r="V352" s="38"/>
      <c r="W352" s="38">
        <f>I352-O352</f>
        <v>4450</v>
      </c>
      <c r="X352" s="37">
        <f>O352/I352*100</f>
        <v>81.799591002044991</v>
      </c>
      <c r="Y352" s="38">
        <v>20000</v>
      </c>
    </row>
    <row r="353" spans="1:25" s="7" customFormat="1" ht="45" x14ac:dyDescent="0.25">
      <c r="A353" s="32">
        <v>415200</v>
      </c>
      <c r="B353" s="31" t="s">
        <v>221</v>
      </c>
      <c r="C353" s="31" t="s">
        <v>166</v>
      </c>
      <c r="D353" s="31" t="s">
        <v>956</v>
      </c>
      <c r="E353" s="31" t="s">
        <v>851</v>
      </c>
      <c r="F353" s="33" t="s">
        <v>955</v>
      </c>
      <c r="G353" s="38">
        <v>19600</v>
      </c>
      <c r="H353" s="38">
        <v>29700</v>
      </c>
      <c r="I353" s="38">
        <v>29700</v>
      </c>
      <c r="J353" s="38">
        <v>29700</v>
      </c>
      <c r="K353" s="37">
        <v>4800</v>
      </c>
      <c r="L353" s="38"/>
      <c r="M353" s="38">
        <v>50000</v>
      </c>
      <c r="N353" s="38">
        <v>30000</v>
      </c>
      <c r="O353" s="38">
        <v>30000</v>
      </c>
      <c r="P353" s="37"/>
      <c r="Q353" s="6">
        <f>O353-N353</f>
        <v>0</v>
      </c>
      <c r="R353" s="6">
        <f>N353-O353</f>
        <v>0</v>
      </c>
      <c r="S353" s="6">
        <f>O353-I353</f>
        <v>300</v>
      </c>
      <c r="T353" s="6"/>
      <c r="U353" s="28">
        <f>O353/I353*100</f>
        <v>101.01010101010101</v>
      </c>
      <c r="V353" s="38">
        <f>O353-I353</f>
        <v>300</v>
      </c>
      <c r="W353" s="38"/>
      <c r="X353" s="37">
        <f>O353/I353*100</f>
        <v>101.01010101010101</v>
      </c>
      <c r="Y353" s="38">
        <v>30000</v>
      </c>
    </row>
    <row r="354" spans="1:25" s="7" customFormat="1" ht="30" hidden="1" x14ac:dyDescent="0.25">
      <c r="A354" s="32">
        <v>415200</v>
      </c>
      <c r="B354" s="31" t="s">
        <v>221</v>
      </c>
      <c r="C354" s="31" t="s">
        <v>166</v>
      </c>
      <c r="D354" s="31" t="s">
        <v>954</v>
      </c>
      <c r="E354" s="31"/>
      <c r="F354" s="33" t="s">
        <v>953</v>
      </c>
      <c r="G354" s="38">
        <v>0</v>
      </c>
      <c r="H354" s="38">
        <v>14850</v>
      </c>
      <c r="I354" s="38">
        <v>0</v>
      </c>
      <c r="J354" s="38">
        <v>0</v>
      </c>
      <c r="K354" s="37"/>
      <c r="L354" s="38"/>
      <c r="M354" s="38">
        <v>0</v>
      </c>
      <c r="N354" s="38"/>
      <c r="O354" s="38"/>
      <c r="P354" s="37"/>
      <c r="Q354" s="6">
        <f>O354-N354</f>
        <v>0</v>
      </c>
      <c r="R354" s="6">
        <f>N354-O354</f>
        <v>0</v>
      </c>
      <c r="S354" s="6">
        <f>O354-I354</f>
        <v>0</v>
      </c>
      <c r="T354" s="6">
        <f>I354-O354</f>
        <v>0</v>
      </c>
      <c r="U354" s="28"/>
      <c r="V354" s="38">
        <f>O354-I354</f>
        <v>0</v>
      </c>
      <c r="W354" s="38">
        <f>I354-O354</f>
        <v>0</v>
      </c>
      <c r="X354" s="37"/>
      <c r="Y354" s="38"/>
    </row>
    <row r="355" spans="1:25" s="7" customFormat="1" x14ac:dyDescent="0.25">
      <c r="A355" s="32">
        <v>415200</v>
      </c>
      <c r="B355" s="31" t="s">
        <v>221</v>
      </c>
      <c r="C355" s="31" t="s">
        <v>166</v>
      </c>
      <c r="D355" s="31" t="s">
        <v>952</v>
      </c>
      <c r="E355" s="31" t="s">
        <v>848</v>
      </c>
      <c r="F355" s="33" t="s">
        <v>951</v>
      </c>
      <c r="G355" s="38">
        <v>26788.32</v>
      </c>
      <c r="H355" s="38">
        <v>36630</v>
      </c>
      <c r="I355" s="38">
        <v>36630</v>
      </c>
      <c r="J355" s="38">
        <v>36630</v>
      </c>
      <c r="K355" s="37">
        <v>27472</v>
      </c>
      <c r="L355" s="38"/>
      <c r="M355" s="38">
        <v>36630</v>
      </c>
      <c r="N355" s="38">
        <v>36630</v>
      </c>
      <c r="O355" s="38">
        <v>36630</v>
      </c>
      <c r="P355" s="37"/>
      <c r="Q355" s="6">
        <f>O355-N355</f>
        <v>0</v>
      </c>
      <c r="R355" s="6">
        <f>N355-O355</f>
        <v>0</v>
      </c>
      <c r="S355" s="6">
        <f>O355-I355</f>
        <v>0</v>
      </c>
      <c r="T355" s="6">
        <f>I355-O355</f>
        <v>0</v>
      </c>
      <c r="U355" s="28">
        <f>O355/I355*100</f>
        <v>100</v>
      </c>
      <c r="V355" s="38">
        <f>O355-I355</f>
        <v>0</v>
      </c>
      <c r="W355" s="38">
        <f>I355-O355</f>
        <v>0</v>
      </c>
      <c r="X355" s="37">
        <f>O355/I355*100</f>
        <v>100</v>
      </c>
      <c r="Y355" s="38">
        <v>36630</v>
      </c>
    </row>
    <row r="356" spans="1:25" ht="30" x14ac:dyDescent="0.25">
      <c r="A356" s="58"/>
      <c r="B356" s="57"/>
      <c r="C356" s="57"/>
      <c r="D356" s="57"/>
      <c r="E356" s="57"/>
      <c r="F356" s="55" t="s">
        <v>950</v>
      </c>
      <c r="G356" s="48">
        <f>SUM(G358:G369)</f>
        <v>361361.23</v>
      </c>
      <c r="H356" s="48">
        <f>SUM(H358:H369)</f>
        <v>492060</v>
      </c>
      <c r="I356" s="48">
        <f>SUM(I358:I369)</f>
        <v>317700</v>
      </c>
      <c r="J356" s="48">
        <f>SUM(J358:J369)</f>
        <v>317700</v>
      </c>
      <c r="K356" s="49">
        <f>SUM(K358:K369)</f>
        <v>39467.760000000002</v>
      </c>
      <c r="L356" s="48">
        <f>SUM(L358:L369)</f>
        <v>0</v>
      </c>
      <c r="M356" s="48">
        <f>SUM(M358:M369)</f>
        <v>400500</v>
      </c>
      <c r="N356" s="48">
        <f>SUM(N358:N369)</f>
        <v>334000</v>
      </c>
      <c r="O356" s="48">
        <f>SUM(O358:O369)</f>
        <v>334000</v>
      </c>
      <c r="P356" s="48">
        <f>SUM(P358:P369)</f>
        <v>0</v>
      </c>
      <c r="Q356" s="48">
        <f>SUM(Q358:Q369)</f>
        <v>0</v>
      </c>
      <c r="R356" s="48">
        <f>SUM(R358:R369)</f>
        <v>0</v>
      </c>
      <c r="S356" s="48">
        <f>SUM(S358:S369)</f>
        <v>40200</v>
      </c>
      <c r="T356" s="48">
        <f>SUM(T358:T369)</f>
        <v>23900</v>
      </c>
      <c r="U356" s="48">
        <f>SUM(U358:U369)</f>
        <v>529.7643097643097</v>
      </c>
      <c r="V356" s="48">
        <f>SUM(V358:V369)</f>
        <v>40200</v>
      </c>
      <c r="W356" s="48">
        <f>SUM(W358:W369)</f>
        <v>23900</v>
      </c>
      <c r="X356" s="49">
        <f>O356/I356*100</f>
        <v>105.13062637708531</v>
      </c>
      <c r="Y356" s="48">
        <f>SUM(Y358:Y369)</f>
        <v>504000</v>
      </c>
    </row>
    <row r="357" spans="1:25" x14ac:dyDescent="0.25">
      <c r="A357" s="58"/>
      <c r="B357" s="57"/>
      <c r="C357" s="57"/>
      <c r="D357" s="57"/>
      <c r="E357" s="57"/>
      <c r="F357" s="52" t="s">
        <v>949</v>
      </c>
      <c r="G357" s="48"/>
      <c r="H357" s="48"/>
      <c r="I357" s="48"/>
      <c r="J357" s="48"/>
      <c r="K357" s="49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9"/>
      <c r="Y357" s="48"/>
    </row>
    <row r="358" spans="1:25" s="7" customFormat="1" x14ac:dyDescent="0.25">
      <c r="A358" s="32">
        <v>414100</v>
      </c>
      <c r="B358" s="31" t="s">
        <v>920</v>
      </c>
      <c r="C358" s="31" t="s">
        <v>166</v>
      </c>
      <c r="D358" s="31" t="s">
        <v>948</v>
      </c>
      <c r="E358" s="31" t="s">
        <v>847</v>
      </c>
      <c r="F358" s="33" t="s">
        <v>947</v>
      </c>
      <c r="G358" s="38">
        <v>188579.20000000001</v>
      </c>
      <c r="H358" s="38">
        <v>150000</v>
      </c>
      <c r="I358" s="38">
        <v>150000</v>
      </c>
      <c r="J358" s="38">
        <v>150000</v>
      </c>
      <c r="K358" s="37">
        <v>6467.76</v>
      </c>
      <c r="L358" s="38"/>
      <c r="M358" s="38">
        <v>200000</v>
      </c>
      <c r="N358" s="38">
        <v>180000</v>
      </c>
      <c r="O358" s="38">
        <v>180000</v>
      </c>
      <c r="P358" s="37"/>
      <c r="Q358" s="6">
        <f>O358-N358</f>
        <v>0</v>
      </c>
      <c r="R358" s="6">
        <f>N358-O358</f>
        <v>0</v>
      </c>
      <c r="S358" s="6">
        <f>O358-I358</f>
        <v>30000</v>
      </c>
      <c r="T358" s="6"/>
      <c r="U358" s="28">
        <f>O358/I358*100</f>
        <v>120</v>
      </c>
      <c r="V358" s="38">
        <f>O358-I358</f>
        <v>30000</v>
      </c>
      <c r="W358" s="38"/>
      <c r="X358" s="37">
        <f>O358/I358*100</f>
        <v>120</v>
      </c>
      <c r="Y358" s="38">
        <v>180000</v>
      </c>
    </row>
    <row r="359" spans="1:25" s="7" customFormat="1" x14ac:dyDescent="0.25">
      <c r="A359" s="32"/>
      <c r="B359" s="31"/>
      <c r="C359" s="31"/>
      <c r="D359" s="31"/>
      <c r="E359" s="31"/>
      <c r="F359" s="33" t="s">
        <v>946</v>
      </c>
      <c r="G359" s="38"/>
      <c r="H359" s="38"/>
      <c r="I359" s="38"/>
      <c r="J359" s="38"/>
      <c r="K359" s="37"/>
      <c r="L359" s="38"/>
      <c r="M359" s="38"/>
      <c r="N359" s="38"/>
      <c r="O359" s="38"/>
      <c r="P359" s="37"/>
      <c r="Q359" s="6">
        <f>O359-N359</f>
        <v>0</v>
      </c>
      <c r="R359" s="6">
        <f>N359-O359</f>
        <v>0</v>
      </c>
      <c r="S359" s="6">
        <f>O359-I359</f>
        <v>0</v>
      </c>
      <c r="T359" s="6">
        <f>I359-O359</f>
        <v>0</v>
      </c>
      <c r="U359" s="28"/>
      <c r="V359" s="38">
        <f>O359-I359</f>
        <v>0</v>
      </c>
      <c r="W359" s="38">
        <f>I359-O359</f>
        <v>0</v>
      </c>
      <c r="X359" s="37"/>
      <c r="Y359" s="38"/>
    </row>
    <row r="360" spans="1:25" s="7" customFormat="1" x14ac:dyDescent="0.25">
      <c r="A360" s="32"/>
      <c r="B360" s="31"/>
      <c r="C360" s="31"/>
      <c r="D360" s="31"/>
      <c r="E360" s="31"/>
      <c r="F360" s="33" t="s">
        <v>945</v>
      </c>
      <c r="G360" s="38"/>
      <c r="H360" s="38"/>
      <c r="I360" s="38"/>
      <c r="J360" s="38"/>
      <c r="K360" s="37"/>
      <c r="L360" s="38"/>
      <c r="M360" s="38"/>
      <c r="N360" s="38"/>
      <c r="O360" s="38"/>
      <c r="P360" s="37"/>
      <c r="Q360" s="6">
        <f>O360-N360</f>
        <v>0</v>
      </c>
      <c r="R360" s="6">
        <f>N360-O360</f>
        <v>0</v>
      </c>
      <c r="S360" s="6">
        <f>O360-I360</f>
        <v>0</v>
      </c>
      <c r="T360" s="6">
        <f>I360-O360</f>
        <v>0</v>
      </c>
      <c r="U360" s="28"/>
      <c r="V360" s="38">
        <f>O360-I360</f>
        <v>0</v>
      </c>
      <c r="W360" s="38">
        <f>I360-O360</f>
        <v>0</v>
      </c>
      <c r="X360" s="37"/>
      <c r="Y360" s="38"/>
    </row>
    <row r="361" spans="1:25" s="7" customFormat="1" x14ac:dyDescent="0.25">
      <c r="A361" s="32"/>
      <c r="B361" s="31"/>
      <c r="C361" s="31"/>
      <c r="D361" s="31"/>
      <c r="E361" s="31"/>
      <c r="F361" s="33" t="s">
        <v>944</v>
      </c>
      <c r="G361" s="38"/>
      <c r="H361" s="38"/>
      <c r="I361" s="38"/>
      <c r="J361" s="38"/>
      <c r="K361" s="37"/>
      <c r="L361" s="38"/>
      <c r="M361" s="38"/>
      <c r="N361" s="38"/>
      <c r="O361" s="38"/>
      <c r="P361" s="37"/>
      <c r="Q361" s="6">
        <f>O361-N361</f>
        <v>0</v>
      </c>
      <c r="R361" s="6">
        <f>N361-O361</f>
        <v>0</v>
      </c>
      <c r="S361" s="6">
        <f>O361-I361</f>
        <v>0</v>
      </c>
      <c r="T361" s="6">
        <f>I361-O361</f>
        <v>0</v>
      </c>
      <c r="U361" s="28"/>
      <c r="V361" s="38">
        <f>O361-I361</f>
        <v>0</v>
      </c>
      <c r="W361" s="38">
        <f>I361-O361</f>
        <v>0</v>
      </c>
      <c r="X361" s="37"/>
      <c r="Y361" s="38"/>
    </row>
    <row r="362" spans="1:25" s="7" customFormat="1" ht="30" x14ac:dyDescent="0.25">
      <c r="A362" s="32">
        <v>414100</v>
      </c>
      <c r="B362" s="31" t="s">
        <v>920</v>
      </c>
      <c r="C362" s="31" t="s">
        <v>166</v>
      </c>
      <c r="D362" s="31" t="s">
        <v>943</v>
      </c>
      <c r="E362" s="31" t="s">
        <v>942</v>
      </c>
      <c r="F362" s="109" t="s">
        <v>941</v>
      </c>
      <c r="G362" s="38"/>
      <c r="H362" s="38"/>
      <c r="I362" s="38"/>
      <c r="J362" s="38"/>
      <c r="K362" s="37"/>
      <c r="L362" s="38"/>
      <c r="M362" s="38"/>
      <c r="N362" s="38"/>
      <c r="O362" s="38">
        <v>0</v>
      </c>
      <c r="P362" s="37"/>
      <c r="Q362" s="6"/>
      <c r="R362" s="6"/>
      <c r="S362" s="6"/>
      <c r="T362" s="6"/>
      <c r="U362" s="28"/>
      <c r="V362" s="38"/>
      <c r="W362" s="38"/>
      <c r="X362" s="37"/>
      <c r="Y362" s="38">
        <v>170000</v>
      </c>
    </row>
    <row r="363" spans="1:25" s="7" customFormat="1" ht="20.25" customHeight="1" x14ac:dyDescent="0.25">
      <c r="A363" s="32">
        <v>414100</v>
      </c>
      <c r="B363" s="31" t="s">
        <v>920</v>
      </c>
      <c r="C363" s="31" t="s">
        <v>166</v>
      </c>
      <c r="D363" s="31" t="s">
        <v>940</v>
      </c>
      <c r="E363" s="31" t="s">
        <v>846</v>
      </c>
      <c r="F363" s="33" t="s">
        <v>939</v>
      </c>
      <c r="G363" s="38">
        <v>47662.8</v>
      </c>
      <c r="H363" s="38">
        <v>49500</v>
      </c>
      <c r="I363" s="38">
        <v>49500</v>
      </c>
      <c r="J363" s="38">
        <v>49500</v>
      </c>
      <c r="K363" s="37">
        <v>500</v>
      </c>
      <c r="L363" s="38"/>
      <c r="M363" s="38">
        <v>50000</v>
      </c>
      <c r="N363" s="38">
        <v>45000</v>
      </c>
      <c r="O363" s="38">
        <v>45000</v>
      </c>
      <c r="P363" s="37"/>
      <c r="Q363" s="6">
        <f>O363-N363</f>
        <v>0</v>
      </c>
      <c r="R363" s="6">
        <f>N363-O363</f>
        <v>0</v>
      </c>
      <c r="S363" s="6"/>
      <c r="T363" s="6">
        <f>I363-O363</f>
        <v>4500</v>
      </c>
      <c r="U363" s="28">
        <f>O363/I363*100</f>
        <v>90.909090909090907</v>
      </c>
      <c r="V363" s="38"/>
      <c r="W363" s="38">
        <f>I363-O363</f>
        <v>4500</v>
      </c>
      <c r="X363" s="37">
        <f>O363/I363*100</f>
        <v>90.909090909090907</v>
      </c>
      <c r="Y363" s="38">
        <v>45000</v>
      </c>
    </row>
    <row r="364" spans="1:25" s="51" customFormat="1" ht="30" x14ac:dyDescent="0.25">
      <c r="A364" s="32">
        <v>414100</v>
      </c>
      <c r="B364" s="31" t="s">
        <v>920</v>
      </c>
      <c r="C364" s="31" t="s">
        <v>166</v>
      </c>
      <c r="D364" s="31" t="s">
        <v>938</v>
      </c>
      <c r="E364" s="31" t="s">
        <v>845</v>
      </c>
      <c r="F364" s="33" t="s">
        <v>937</v>
      </c>
      <c r="G364" s="38">
        <v>49308.63</v>
      </c>
      <c r="H364" s="38">
        <v>59400</v>
      </c>
      <c r="I364" s="38">
        <v>59400</v>
      </c>
      <c r="J364" s="38">
        <v>40988</v>
      </c>
      <c r="K364" s="37"/>
      <c r="L364" s="38"/>
      <c r="M364" s="38">
        <v>45000</v>
      </c>
      <c r="N364" s="38">
        <v>40000</v>
      </c>
      <c r="O364" s="38">
        <v>40000</v>
      </c>
      <c r="P364" s="37"/>
      <c r="Q364" s="6">
        <f>O364-N364</f>
        <v>0</v>
      </c>
      <c r="R364" s="6">
        <f>N364-O364</f>
        <v>0</v>
      </c>
      <c r="S364" s="6"/>
      <c r="T364" s="6">
        <f>I364-O364</f>
        <v>19400</v>
      </c>
      <c r="U364" s="28">
        <f>O364/I364*100</f>
        <v>67.34006734006735</v>
      </c>
      <c r="V364" s="38"/>
      <c r="W364" s="38">
        <f>I364-O364</f>
        <v>19400</v>
      </c>
      <c r="X364" s="37">
        <f>O364/I364*100</f>
        <v>67.34006734006735</v>
      </c>
      <c r="Y364" s="38">
        <v>40000</v>
      </c>
    </row>
    <row r="365" spans="1:25" s="51" customFormat="1" x14ac:dyDescent="0.25">
      <c r="A365" s="32">
        <v>414100</v>
      </c>
      <c r="B365" s="31" t="s">
        <v>920</v>
      </c>
      <c r="C365" s="31" t="s">
        <v>166</v>
      </c>
      <c r="D365" s="31" t="s">
        <v>936</v>
      </c>
      <c r="E365" s="31" t="s">
        <v>843</v>
      </c>
      <c r="F365" s="33" t="s">
        <v>935</v>
      </c>
      <c r="G365" s="38">
        <v>36810.6</v>
      </c>
      <c r="H365" s="38">
        <v>19800</v>
      </c>
      <c r="I365" s="38">
        <v>19800</v>
      </c>
      <c r="J365" s="38">
        <v>38212</v>
      </c>
      <c r="K365" s="37"/>
      <c r="L365" s="38"/>
      <c r="M365" s="38">
        <v>35000</v>
      </c>
      <c r="N365" s="38">
        <v>30000</v>
      </c>
      <c r="O365" s="38">
        <v>30000</v>
      </c>
      <c r="P365" s="37"/>
      <c r="Q365" s="6">
        <f>O365-N365</f>
        <v>0</v>
      </c>
      <c r="R365" s="6">
        <f>N365-O365</f>
        <v>0</v>
      </c>
      <c r="S365" s="6">
        <f>O365-I365</f>
        <v>10200</v>
      </c>
      <c r="T365" s="6"/>
      <c r="U365" s="28">
        <f>O365/I365*100</f>
        <v>151.5151515151515</v>
      </c>
      <c r="V365" s="38">
        <f>O365-I365</f>
        <v>10200</v>
      </c>
      <c r="W365" s="38"/>
      <c r="X365" s="37">
        <f>O365/I365*100</f>
        <v>151.5151515151515</v>
      </c>
      <c r="Y365" s="38">
        <v>30000</v>
      </c>
    </row>
    <row r="366" spans="1:25" s="51" customFormat="1" ht="21.75" hidden="1" customHeight="1" x14ac:dyDescent="0.25">
      <c r="A366" s="32">
        <v>511700</v>
      </c>
      <c r="B366" s="31" t="s">
        <v>920</v>
      </c>
      <c r="C366" s="31" t="s">
        <v>166</v>
      </c>
      <c r="D366" s="31" t="s">
        <v>934</v>
      </c>
      <c r="E366" s="31"/>
      <c r="F366" s="33" t="s">
        <v>918</v>
      </c>
      <c r="G366" s="38">
        <v>0</v>
      </c>
      <c r="H366" s="38">
        <v>150000</v>
      </c>
      <c r="I366" s="38">
        <v>0</v>
      </c>
      <c r="J366" s="38">
        <v>0</v>
      </c>
      <c r="K366" s="37"/>
      <c r="L366" s="38"/>
      <c r="M366" s="38">
        <v>0</v>
      </c>
      <c r="N366" s="38"/>
      <c r="O366" s="38"/>
      <c r="P366" s="37"/>
      <c r="Q366" s="6">
        <f>O366-N366</f>
        <v>0</v>
      </c>
      <c r="R366" s="6">
        <f>N366-O366</f>
        <v>0</v>
      </c>
      <c r="S366" s="6">
        <f>O366-I366</f>
        <v>0</v>
      </c>
      <c r="T366" s="6">
        <f>I366-O366</f>
        <v>0</v>
      </c>
      <c r="U366" s="28"/>
      <c r="V366" s="38">
        <f>O366-I366</f>
        <v>0</v>
      </c>
      <c r="W366" s="38">
        <f>I366-O366</f>
        <v>0</v>
      </c>
      <c r="X366" s="37"/>
      <c r="Y366" s="38"/>
    </row>
    <row r="367" spans="1:25" s="51" customFormat="1" ht="30" x14ac:dyDescent="0.25">
      <c r="A367" s="32">
        <v>415200</v>
      </c>
      <c r="B367" s="31" t="s">
        <v>920</v>
      </c>
      <c r="C367" s="31" t="s">
        <v>166</v>
      </c>
      <c r="D367" s="31" t="s">
        <v>933</v>
      </c>
      <c r="E367" s="31" t="s">
        <v>838</v>
      </c>
      <c r="F367" s="33" t="s">
        <v>932</v>
      </c>
      <c r="G367" s="38">
        <v>39000</v>
      </c>
      <c r="H367" s="38">
        <v>38610</v>
      </c>
      <c r="I367" s="38">
        <v>39000</v>
      </c>
      <c r="J367" s="38">
        <v>39000</v>
      </c>
      <c r="K367" s="37">
        <v>32500</v>
      </c>
      <c r="L367" s="38"/>
      <c r="M367" s="38">
        <v>39000</v>
      </c>
      <c r="N367" s="38">
        <v>39000</v>
      </c>
      <c r="O367" s="38">
        <v>39000</v>
      </c>
      <c r="P367" s="37"/>
      <c r="Q367" s="6">
        <f>O367-N367</f>
        <v>0</v>
      </c>
      <c r="R367" s="6">
        <f>N367-O367</f>
        <v>0</v>
      </c>
      <c r="S367" s="6">
        <f>O367-I367</f>
        <v>0</v>
      </c>
      <c r="T367" s="6">
        <f>I367-O367</f>
        <v>0</v>
      </c>
      <c r="U367" s="28">
        <f>O367/I367*100</f>
        <v>100</v>
      </c>
      <c r="V367" s="38">
        <f>O367-I367</f>
        <v>0</v>
      </c>
      <c r="W367" s="38">
        <f>I367-O367</f>
        <v>0</v>
      </c>
      <c r="X367" s="37">
        <f>O367/I367*100</f>
        <v>100</v>
      </c>
      <c r="Y367" s="38">
        <v>39000</v>
      </c>
    </row>
    <row r="368" spans="1:25" s="51" customFormat="1" ht="30" hidden="1" customHeight="1" x14ac:dyDescent="0.25">
      <c r="A368" s="32">
        <v>487400</v>
      </c>
      <c r="B368" s="31" t="s">
        <v>334</v>
      </c>
      <c r="C368" s="31" t="s">
        <v>166</v>
      </c>
      <c r="D368" s="31" t="s">
        <v>931</v>
      </c>
      <c r="E368" s="31"/>
      <c r="F368" s="33" t="s">
        <v>682</v>
      </c>
      <c r="G368" s="38"/>
      <c r="H368" s="38">
        <v>0</v>
      </c>
      <c r="I368" s="38">
        <v>0</v>
      </c>
      <c r="J368" s="38">
        <v>0</v>
      </c>
      <c r="K368" s="37"/>
      <c r="L368" s="38"/>
      <c r="M368" s="38">
        <v>1500</v>
      </c>
      <c r="N368" s="38">
        <v>0</v>
      </c>
      <c r="O368" s="38">
        <v>0</v>
      </c>
      <c r="P368" s="37"/>
      <c r="Q368" s="6">
        <f>O368-N368</f>
        <v>0</v>
      </c>
      <c r="R368" s="6">
        <f>N368-O368</f>
        <v>0</v>
      </c>
      <c r="S368" s="6">
        <f>O368-I368</f>
        <v>0</v>
      </c>
      <c r="T368" s="6">
        <f>I368-O368</f>
        <v>0</v>
      </c>
      <c r="U368" s="28"/>
      <c r="V368" s="38">
        <f>O368-I368</f>
        <v>0</v>
      </c>
      <c r="W368" s="38">
        <f>I368-O368</f>
        <v>0</v>
      </c>
      <c r="X368" s="37"/>
      <c r="Y368" s="38">
        <v>0</v>
      </c>
    </row>
    <row r="369" spans="1:25" s="51" customFormat="1" ht="30" hidden="1" customHeight="1" x14ac:dyDescent="0.25">
      <c r="A369" s="32">
        <v>511300</v>
      </c>
      <c r="B369" s="31" t="s">
        <v>920</v>
      </c>
      <c r="C369" s="31" t="s">
        <v>166</v>
      </c>
      <c r="D369" s="31" t="s">
        <v>930</v>
      </c>
      <c r="E369" s="31"/>
      <c r="F369" s="33" t="s">
        <v>929</v>
      </c>
      <c r="G369" s="38">
        <v>0</v>
      </c>
      <c r="H369" s="38">
        <v>24750</v>
      </c>
      <c r="I369" s="38">
        <v>0</v>
      </c>
      <c r="J369" s="38">
        <v>0</v>
      </c>
      <c r="K369" s="37"/>
      <c r="L369" s="38"/>
      <c r="M369" s="38">
        <v>30000</v>
      </c>
      <c r="N369" s="38">
        <v>0</v>
      </c>
      <c r="O369" s="38">
        <v>0</v>
      </c>
      <c r="P369" s="37"/>
      <c r="Q369" s="6">
        <f>O369-N369</f>
        <v>0</v>
      </c>
      <c r="R369" s="6">
        <f>N369-O369</f>
        <v>0</v>
      </c>
      <c r="S369" s="6">
        <f>O369-I369</f>
        <v>0</v>
      </c>
      <c r="T369" s="6">
        <f>I369-O369</f>
        <v>0</v>
      </c>
      <c r="U369" s="28"/>
      <c r="V369" s="38">
        <f>O369-I369</f>
        <v>0</v>
      </c>
      <c r="W369" s="38">
        <f>I369-O369</f>
        <v>0</v>
      </c>
      <c r="X369" s="37"/>
      <c r="Y369" s="38">
        <v>0</v>
      </c>
    </row>
    <row r="370" spans="1:25" s="51" customFormat="1" ht="60" x14ac:dyDescent="0.25">
      <c r="A370" s="54"/>
      <c r="B370" s="53"/>
      <c r="C370" s="53"/>
      <c r="D370" s="53"/>
      <c r="E370" s="53"/>
      <c r="F370" s="55" t="s">
        <v>928</v>
      </c>
      <c r="G370" s="100">
        <f>SUM(G371:G375)</f>
        <v>0</v>
      </c>
      <c r="H370" s="100">
        <f>SUM(H371:H375)</f>
        <v>0</v>
      </c>
      <c r="I370" s="144">
        <f>SUM(I371:I375)</f>
        <v>340525</v>
      </c>
      <c r="J370" s="144">
        <f>SUM(J371:J375)</f>
        <v>340525</v>
      </c>
      <c r="K370" s="145">
        <f>SUM(K371:K375)</f>
        <v>0</v>
      </c>
      <c r="L370" s="144">
        <f>SUM(L371:L375)</f>
        <v>0</v>
      </c>
      <c r="M370" s="144">
        <f>SUM(M371:M375)</f>
        <v>360000</v>
      </c>
      <c r="N370" s="144">
        <f>SUM(N371:N375)</f>
        <v>93800</v>
      </c>
      <c r="O370" s="144">
        <f>SUM(O371:O375)</f>
        <v>93800</v>
      </c>
      <c r="P370" s="144">
        <f>SUM(P371:P375)</f>
        <v>0</v>
      </c>
      <c r="Q370" s="144">
        <f>SUM(Q371:Q375)</f>
        <v>0</v>
      </c>
      <c r="R370" s="144">
        <f>SUM(R371:R375)</f>
        <v>0</v>
      </c>
      <c r="S370" s="144">
        <f>SUM(S371:S375)</f>
        <v>5000</v>
      </c>
      <c r="T370" s="144">
        <f>SUM(T371:T375)</f>
        <v>251725</v>
      </c>
      <c r="U370" s="144">
        <f>SUM(U371:U375)</f>
        <v>230.68673218673217</v>
      </c>
      <c r="V370" s="144">
        <f>SUM(V371:V375)</f>
        <v>5000</v>
      </c>
      <c r="W370" s="144">
        <f>SUM(W371:W375)</f>
        <v>251725</v>
      </c>
      <c r="X370" s="49">
        <f>O370/I370*100</f>
        <v>27.545701490345792</v>
      </c>
      <c r="Y370" s="144">
        <f>SUM(Y371:Y375)</f>
        <v>93800</v>
      </c>
    </row>
    <row r="371" spans="1:25" s="51" customFormat="1" ht="33.75" customHeight="1" x14ac:dyDescent="0.25">
      <c r="A371" s="54"/>
      <c r="B371" s="53"/>
      <c r="C371" s="53"/>
      <c r="D371" s="53"/>
      <c r="E371" s="53"/>
      <c r="F371" s="52" t="s">
        <v>927</v>
      </c>
      <c r="G371" s="100"/>
      <c r="H371" s="100"/>
      <c r="I371" s="100"/>
      <c r="J371" s="100"/>
      <c r="K371" s="117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17"/>
      <c r="Y371" s="100"/>
    </row>
    <row r="372" spans="1:25" s="51" customFormat="1" ht="30" x14ac:dyDescent="0.25">
      <c r="A372" s="32">
        <v>414100</v>
      </c>
      <c r="B372" s="31" t="s">
        <v>920</v>
      </c>
      <c r="C372" s="31" t="s">
        <v>166</v>
      </c>
      <c r="D372" s="31" t="s">
        <v>926</v>
      </c>
      <c r="E372" s="31" t="s">
        <v>837</v>
      </c>
      <c r="F372" s="88" t="s">
        <v>925</v>
      </c>
      <c r="G372" s="38">
        <v>0</v>
      </c>
      <c r="H372" s="38">
        <v>0</v>
      </c>
      <c r="I372" s="38">
        <v>30525</v>
      </c>
      <c r="J372" s="38">
        <v>30525</v>
      </c>
      <c r="K372" s="37"/>
      <c r="L372" s="38"/>
      <c r="M372" s="38">
        <v>40000</v>
      </c>
      <c r="N372" s="38">
        <v>20000</v>
      </c>
      <c r="O372" s="38">
        <v>20000</v>
      </c>
      <c r="P372" s="37"/>
      <c r="Q372" s="6">
        <f>O372-N372</f>
        <v>0</v>
      </c>
      <c r="R372" s="6">
        <f>N372-O372</f>
        <v>0</v>
      </c>
      <c r="S372" s="6"/>
      <c r="T372" s="6">
        <f>I372-O372</f>
        <v>10525</v>
      </c>
      <c r="U372" s="28">
        <f>O372/I372*100</f>
        <v>65.520065520065515</v>
      </c>
      <c r="V372" s="38"/>
      <c r="W372" s="38">
        <f>I372-O372</f>
        <v>10525</v>
      </c>
      <c r="X372" s="37">
        <f>O372/I372*100</f>
        <v>65.520065520065515</v>
      </c>
      <c r="Y372" s="38">
        <v>20000</v>
      </c>
    </row>
    <row r="373" spans="1:25" s="51" customFormat="1" ht="30" x14ac:dyDescent="0.25">
      <c r="A373" s="32">
        <v>414100</v>
      </c>
      <c r="B373" s="31" t="s">
        <v>920</v>
      </c>
      <c r="C373" s="31" t="s">
        <v>166</v>
      </c>
      <c r="D373" s="31" t="s">
        <v>924</v>
      </c>
      <c r="E373" s="31" t="s">
        <v>836</v>
      </c>
      <c r="F373" s="33" t="s">
        <v>923</v>
      </c>
      <c r="G373" s="38">
        <v>0</v>
      </c>
      <c r="H373" s="38">
        <v>0</v>
      </c>
      <c r="I373" s="38">
        <v>80000</v>
      </c>
      <c r="J373" s="38">
        <v>80000</v>
      </c>
      <c r="K373" s="37"/>
      <c r="L373" s="38"/>
      <c r="M373" s="38">
        <v>100000</v>
      </c>
      <c r="N373" s="38">
        <v>38800</v>
      </c>
      <c r="O373" s="38">
        <v>38800</v>
      </c>
      <c r="P373" s="37"/>
      <c r="Q373" s="6">
        <f>O373-N373</f>
        <v>0</v>
      </c>
      <c r="R373" s="6">
        <f>N373-O373</f>
        <v>0</v>
      </c>
      <c r="S373" s="6"/>
      <c r="T373" s="6">
        <f>I373-O373</f>
        <v>41200</v>
      </c>
      <c r="U373" s="28">
        <f>O373/I373*100</f>
        <v>48.5</v>
      </c>
      <c r="V373" s="38"/>
      <c r="W373" s="38">
        <f>I373-O373</f>
        <v>41200</v>
      </c>
      <c r="X373" s="37">
        <f>O373/I373*100</f>
        <v>48.5</v>
      </c>
      <c r="Y373" s="38">
        <v>38800</v>
      </c>
    </row>
    <row r="374" spans="1:25" s="51" customFormat="1" x14ac:dyDescent="0.25">
      <c r="A374" s="32">
        <v>414100</v>
      </c>
      <c r="B374" s="31" t="s">
        <v>920</v>
      </c>
      <c r="C374" s="31" t="s">
        <v>166</v>
      </c>
      <c r="D374" s="31" t="s">
        <v>922</v>
      </c>
      <c r="E374" s="31" t="s">
        <v>835</v>
      </c>
      <c r="F374" s="33" t="s">
        <v>921</v>
      </c>
      <c r="G374" s="38">
        <v>0</v>
      </c>
      <c r="H374" s="38">
        <v>0</v>
      </c>
      <c r="I374" s="38">
        <v>30000</v>
      </c>
      <c r="J374" s="38">
        <v>30000</v>
      </c>
      <c r="K374" s="37"/>
      <c r="L374" s="38"/>
      <c r="M374" s="38">
        <v>60000</v>
      </c>
      <c r="N374" s="38">
        <v>35000</v>
      </c>
      <c r="O374" s="38">
        <v>35000</v>
      </c>
      <c r="P374" s="37"/>
      <c r="Q374" s="6">
        <f>O374-N374</f>
        <v>0</v>
      </c>
      <c r="R374" s="6">
        <f>N374-O374</f>
        <v>0</v>
      </c>
      <c r="S374" s="6">
        <f>O374-I374</f>
        <v>5000</v>
      </c>
      <c r="T374" s="6"/>
      <c r="U374" s="28">
        <f>O374/I374*100</f>
        <v>116.66666666666667</v>
      </c>
      <c r="V374" s="38">
        <f>O374-I374</f>
        <v>5000</v>
      </c>
      <c r="W374" s="38"/>
      <c r="X374" s="37">
        <f>O374/I374*100</f>
        <v>116.66666666666667</v>
      </c>
      <c r="Y374" s="38">
        <v>35000</v>
      </c>
    </row>
    <row r="375" spans="1:25" s="51" customFormat="1" ht="19.5" customHeight="1" x14ac:dyDescent="0.25">
      <c r="A375" s="32">
        <v>511700</v>
      </c>
      <c r="B375" s="31" t="s">
        <v>920</v>
      </c>
      <c r="C375" s="31" t="s">
        <v>166</v>
      </c>
      <c r="D375" s="31" t="s">
        <v>919</v>
      </c>
      <c r="E375" s="31" t="s">
        <v>834</v>
      </c>
      <c r="F375" s="33" t="s">
        <v>918</v>
      </c>
      <c r="G375" s="38">
        <v>0</v>
      </c>
      <c r="H375" s="38">
        <v>0</v>
      </c>
      <c r="I375" s="38">
        <v>200000</v>
      </c>
      <c r="J375" s="38">
        <v>200000</v>
      </c>
      <c r="K375" s="37"/>
      <c r="L375" s="38"/>
      <c r="M375" s="38">
        <v>160000</v>
      </c>
      <c r="N375" s="38">
        <v>0</v>
      </c>
      <c r="O375" s="38">
        <v>0</v>
      </c>
      <c r="P375" s="37"/>
      <c r="Q375" s="6">
        <f>O375-N375</f>
        <v>0</v>
      </c>
      <c r="R375" s="6">
        <f>N375-O375</f>
        <v>0</v>
      </c>
      <c r="S375" s="6"/>
      <c r="T375" s="6">
        <f>I375-O375</f>
        <v>200000</v>
      </c>
      <c r="U375" s="28">
        <f>O375/I375*100</f>
        <v>0</v>
      </c>
      <c r="V375" s="38"/>
      <c r="W375" s="38">
        <f>I375-O375</f>
        <v>200000</v>
      </c>
      <c r="X375" s="37">
        <f>O375/I375*100</f>
        <v>0</v>
      </c>
      <c r="Y375" s="38">
        <v>0</v>
      </c>
    </row>
    <row r="376" spans="1:25" s="51" customFormat="1" ht="30" x14ac:dyDescent="0.25">
      <c r="A376" s="58"/>
      <c r="B376" s="57"/>
      <c r="C376" s="57"/>
      <c r="D376" s="57"/>
      <c r="E376" s="57"/>
      <c r="F376" s="55" t="s">
        <v>917</v>
      </c>
      <c r="G376" s="100">
        <f>SUM(G378:G379)</f>
        <v>0</v>
      </c>
      <c r="H376" s="48">
        <f>SUM(H378:H379)</f>
        <v>0</v>
      </c>
      <c r="I376" s="48">
        <f>SUM(I378:I379)</f>
        <v>172047</v>
      </c>
      <c r="J376" s="48">
        <f>SUM(J378:J379)</f>
        <v>172047</v>
      </c>
      <c r="K376" s="49">
        <f>SUM(K378:K379)</f>
        <v>0</v>
      </c>
      <c r="L376" s="48">
        <f>SUM(L378:L379)</f>
        <v>0</v>
      </c>
      <c r="M376" s="48">
        <f>SUM(M378:M379)</f>
        <v>172047</v>
      </c>
      <c r="N376" s="48">
        <f>SUM(N378:N379)</f>
        <v>57000</v>
      </c>
      <c r="O376" s="48">
        <f>SUM(O378:O379)</f>
        <v>57000</v>
      </c>
      <c r="P376" s="48">
        <f>SUM(P378:P379)</f>
        <v>0</v>
      </c>
      <c r="Q376" s="48">
        <f>SUM(Q378:Q379)</f>
        <v>0</v>
      </c>
      <c r="R376" s="48">
        <f>SUM(R378:R379)</f>
        <v>0</v>
      </c>
      <c r="S376" s="48">
        <f>SUM(S378:S379)</f>
        <v>0</v>
      </c>
      <c r="T376" s="48">
        <f>SUM(T378:T379)</f>
        <v>115047</v>
      </c>
      <c r="U376" s="48">
        <f>SUM(U378:U379)</f>
        <v>100</v>
      </c>
      <c r="V376" s="48">
        <f>SUM(V378:V379)</f>
        <v>0</v>
      </c>
      <c r="W376" s="48">
        <f>SUM(W378:W379)</f>
        <v>115047</v>
      </c>
      <c r="X376" s="49">
        <f>O376/I376*100</f>
        <v>33.130481786953567</v>
      </c>
      <c r="Y376" s="48">
        <f>SUM(Y378:Y379)</f>
        <v>57000</v>
      </c>
    </row>
    <row r="377" spans="1:25" s="51" customFormat="1" x14ac:dyDescent="0.25">
      <c r="A377" s="58"/>
      <c r="B377" s="57"/>
      <c r="C377" s="57"/>
      <c r="D377" s="57"/>
      <c r="E377" s="57"/>
      <c r="F377" s="52" t="s">
        <v>916</v>
      </c>
      <c r="G377" s="100"/>
      <c r="H377" s="100"/>
      <c r="I377" s="100"/>
      <c r="J377" s="100"/>
      <c r="K377" s="117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17"/>
      <c r="Y377" s="100"/>
    </row>
    <row r="378" spans="1:25" s="51" customFormat="1" ht="33" customHeight="1" x14ac:dyDescent="0.25">
      <c r="A378" s="32">
        <v>412900</v>
      </c>
      <c r="B378" s="31" t="s">
        <v>518</v>
      </c>
      <c r="C378" s="31" t="s">
        <v>166</v>
      </c>
      <c r="D378" s="31" t="s">
        <v>915</v>
      </c>
      <c r="E378" s="31" t="s">
        <v>833</v>
      </c>
      <c r="F378" s="33" t="s">
        <v>914</v>
      </c>
      <c r="G378" s="38">
        <v>0</v>
      </c>
      <c r="H378" s="38">
        <v>0</v>
      </c>
      <c r="I378" s="38">
        <v>115047</v>
      </c>
      <c r="J378" s="38">
        <v>115047</v>
      </c>
      <c r="K378" s="37"/>
      <c r="L378" s="38"/>
      <c r="M378" s="38">
        <v>115047</v>
      </c>
      <c r="N378" s="38">
        <v>0</v>
      </c>
      <c r="O378" s="38">
        <v>0</v>
      </c>
      <c r="P378" s="37"/>
      <c r="Q378" s="6">
        <f>O378-N378</f>
        <v>0</v>
      </c>
      <c r="R378" s="6">
        <f>N378-O378</f>
        <v>0</v>
      </c>
      <c r="S378" s="6"/>
      <c r="T378" s="6">
        <f>I378-O378</f>
        <v>115047</v>
      </c>
      <c r="U378" s="28">
        <f>O378/I378*100</f>
        <v>0</v>
      </c>
      <c r="V378" s="38"/>
      <c r="W378" s="38">
        <f>I378-O378</f>
        <v>115047</v>
      </c>
      <c r="X378" s="37">
        <f>O378/I378*100</f>
        <v>0</v>
      </c>
      <c r="Y378" s="38">
        <v>0</v>
      </c>
    </row>
    <row r="379" spans="1:25" s="65" customFormat="1" ht="30" x14ac:dyDescent="0.25">
      <c r="A379" s="32">
        <v>412900</v>
      </c>
      <c r="B379" s="31" t="s">
        <v>518</v>
      </c>
      <c r="C379" s="31" t="s">
        <v>166</v>
      </c>
      <c r="D379" s="31" t="s">
        <v>913</v>
      </c>
      <c r="E379" s="31" t="s">
        <v>830</v>
      </c>
      <c r="F379" s="33" t="s">
        <v>912</v>
      </c>
      <c r="G379" s="38">
        <v>0</v>
      </c>
      <c r="H379" s="38">
        <v>0</v>
      </c>
      <c r="I379" s="38">
        <v>57000</v>
      </c>
      <c r="J379" s="38">
        <v>57000</v>
      </c>
      <c r="K379" s="37"/>
      <c r="L379" s="38"/>
      <c r="M379" s="38">
        <v>57000</v>
      </c>
      <c r="N379" s="38">
        <v>57000</v>
      </c>
      <c r="O379" s="38">
        <v>57000</v>
      </c>
      <c r="P379" s="37"/>
      <c r="Q379" s="6">
        <f>O379-N379</f>
        <v>0</v>
      </c>
      <c r="R379" s="6">
        <f>N379-O379</f>
        <v>0</v>
      </c>
      <c r="S379" s="6">
        <f>O379-I379</f>
        <v>0</v>
      </c>
      <c r="T379" s="6">
        <f>I379-O379</f>
        <v>0</v>
      </c>
      <c r="U379" s="28">
        <f>O379/I379*100</f>
        <v>100</v>
      </c>
      <c r="V379" s="38">
        <f>O379-I379</f>
        <v>0</v>
      </c>
      <c r="W379" s="38">
        <f>I379-O379</f>
        <v>0</v>
      </c>
      <c r="X379" s="37">
        <f>O379/I379*100</f>
        <v>100</v>
      </c>
      <c r="Y379" s="38">
        <v>57000</v>
      </c>
    </row>
    <row r="380" spans="1:25" ht="30" x14ac:dyDescent="0.25">
      <c r="A380" s="64"/>
      <c r="B380" s="63"/>
      <c r="C380" s="63"/>
      <c r="D380" s="64"/>
      <c r="E380" s="64"/>
      <c r="F380" s="62" t="s">
        <v>911</v>
      </c>
      <c r="G380" s="99">
        <f>G381+G391+G414+G422+G430+G439+G448+G468+G491+G502</f>
        <v>2284129.06</v>
      </c>
      <c r="H380" s="99">
        <f>H381+H391+H414+H422+H430+H439+H448+H468+H491+H502</f>
        <v>3507005</v>
      </c>
      <c r="I380" s="99">
        <f>I381+I391+I414+I422+I430+I439+I448+I468+I491+I502</f>
        <v>3629707</v>
      </c>
      <c r="J380" s="99">
        <f>J381+J391+J414+J422+J430+J439+J448+J468+J491+J502</f>
        <v>3629707</v>
      </c>
      <c r="K380" s="60">
        <f>K381+K391+K414+K422+K430+K439+K448+K468+K491+K502</f>
        <v>2108785.4700000002</v>
      </c>
      <c r="L380" s="99">
        <f>L381+L391+L414+L422+L430+L439+L448+L468+L491+L502</f>
        <v>0</v>
      </c>
      <c r="M380" s="99">
        <f>M381+M391+M414+M422+M430+M439+M448+M468+M491+M502</f>
        <v>3723132</v>
      </c>
      <c r="N380" s="99">
        <f>N381+N391+N414+N422+N430+N439+N448+N468+N491+N502</f>
        <v>3499432</v>
      </c>
      <c r="O380" s="99">
        <f>O381+O391+O414+O422+O430+O439+O448+O468+O491+O502</f>
        <v>3617432</v>
      </c>
      <c r="P380" s="99">
        <f>P381+P391+P414+P422+P430+P439+P448+P468+P491+P502</f>
        <v>61840</v>
      </c>
      <c r="Q380" s="99">
        <f>Q381+Q391+Q414+Q422+Q430+Q439+Q448+Q468+Q491+Q502</f>
        <v>118000</v>
      </c>
      <c r="R380" s="99">
        <f>R381+R391+R414+R422+R430+R439+R448+R468+R491+R502</f>
        <v>0</v>
      </c>
      <c r="S380" s="99">
        <f>S381+S391+S414+S422+S430+S439+S448+S468+S491+S502</f>
        <v>976668</v>
      </c>
      <c r="T380" s="99">
        <f>T381+T391+T414+T422+T430+T439+T448+T468+T491+T502</f>
        <v>988943</v>
      </c>
      <c r="U380" s="99" t="e">
        <f>U381+U391+U414+U422+U430+U439+U448+U468+U491+U502</f>
        <v>#DIV/0!</v>
      </c>
      <c r="V380" s="99">
        <f>V381+V391+V414+V422+V430+V439+V448+V468+V491+V502</f>
        <v>979795</v>
      </c>
      <c r="W380" s="99">
        <f>W381+W391+W414+W422+W430+W439+W448+W468+W491+W502</f>
        <v>992070</v>
      </c>
      <c r="X380" s="60">
        <f>O380/I380*100</f>
        <v>99.661818433278498</v>
      </c>
      <c r="Y380" s="99">
        <f>Y381+Y391+Y414+Y422+Y430+Y439+Y448+Y468+Y491+Y502</f>
        <v>4419432</v>
      </c>
    </row>
    <row r="381" spans="1:25" ht="30" x14ac:dyDescent="0.25">
      <c r="A381" s="47"/>
      <c r="B381" s="47"/>
      <c r="C381" s="47"/>
      <c r="D381" s="139"/>
      <c r="E381" s="139"/>
      <c r="F381" s="50" t="s">
        <v>910</v>
      </c>
      <c r="G381" s="126">
        <f>SUM(G383:G390)</f>
        <v>10901.32</v>
      </c>
      <c r="H381" s="126">
        <f>SUM(H383:H390)</f>
        <v>14108</v>
      </c>
      <c r="I381" s="126">
        <f>SUM(I383:I390)</f>
        <v>11148</v>
      </c>
      <c r="J381" s="126">
        <f>SUM(J383:J390)</f>
        <v>11148</v>
      </c>
      <c r="K381" s="127">
        <f>SUM(K383:K390)</f>
        <v>7609.0400000000009</v>
      </c>
      <c r="L381" s="126">
        <f>SUM(L383:L390)</f>
        <v>0</v>
      </c>
      <c r="M381" s="126">
        <f>SUM(M383:M390)</f>
        <v>14500</v>
      </c>
      <c r="N381" s="126">
        <f>SUM(N383:N390)</f>
        <v>11300</v>
      </c>
      <c r="O381" s="126">
        <f>SUM(O383:O390)</f>
        <v>11300</v>
      </c>
      <c r="P381" s="126">
        <f>SUM(P383:P390)</f>
        <v>0</v>
      </c>
      <c r="Q381" s="126">
        <f>SUM(Q383:Q390)</f>
        <v>0</v>
      </c>
      <c r="R381" s="126">
        <f>SUM(R383:R390)</f>
        <v>0</v>
      </c>
      <c r="S381" s="126">
        <f>SUM(S383:S390)</f>
        <v>2040</v>
      </c>
      <c r="T381" s="126">
        <f>SUM(T383:T390)</f>
        <v>1888</v>
      </c>
      <c r="U381" s="126">
        <f>SUM(U383:U390)</f>
        <v>872.34525605992633</v>
      </c>
      <c r="V381" s="126">
        <f>SUM(V383:V390)</f>
        <v>2040</v>
      </c>
      <c r="W381" s="126">
        <f>SUM(W383:W390)</f>
        <v>1888</v>
      </c>
      <c r="X381" s="127">
        <f>O381/I381*100</f>
        <v>101.36347326874775</v>
      </c>
      <c r="Y381" s="126">
        <f>SUM(Y383:Y390)</f>
        <v>11300</v>
      </c>
    </row>
    <row r="382" spans="1:25" x14ac:dyDescent="0.25">
      <c r="A382" s="47"/>
      <c r="B382" s="47"/>
      <c r="C382" s="47"/>
      <c r="D382" s="139"/>
      <c r="E382" s="139"/>
      <c r="F382" s="52" t="s">
        <v>909</v>
      </c>
      <c r="G382" s="126"/>
      <c r="H382" s="126"/>
      <c r="I382" s="126"/>
      <c r="J382" s="126"/>
      <c r="K382" s="127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7"/>
      <c r="Y382" s="126"/>
    </row>
    <row r="383" spans="1:25" s="7" customFormat="1" ht="30" x14ac:dyDescent="0.25">
      <c r="A383" s="32">
        <v>411200</v>
      </c>
      <c r="B383" s="31" t="s">
        <v>420</v>
      </c>
      <c r="C383" s="31" t="s">
        <v>166</v>
      </c>
      <c r="D383" s="31" t="s">
        <v>908</v>
      </c>
      <c r="E383" s="31" t="s">
        <v>829</v>
      </c>
      <c r="F383" s="33" t="s">
        <v>36</v>
      </c>
      <c r="G383" s="6">
        <v>1780.95</v>
      </c>
      <c r="H383" s="6">
        <v>2475</v>
      </c>
      <c r="I383" s="6">
        <v>2475</v>
      </c>
      <c r="J383" s="6">
        <v>2475</v>
      </c>
      <c r="K383" s="29">
        <v>1578</v>
      </c>
      <c r="L383" s="6"/>
      <c r="M383" s="6">
        <v>2500</v>
      </c>
      <c r="N383" s="6">
        <v>2000</v>
      </c>
      <c r="O383" s="6">
        <v>2000</v>
      </c>
      <c r="P383" s="29"/>
      <c r="Q383" s="6">
        <f>O383-N383</f>
        <v>0</v>
      </c>
      <c r="R383" s="6">
        <f>N383-O383</f>
        <v>0</v>
      </c>
      <c r="S383" s="6"/>
      <c r="T383" s="6">
        <f>I383-O383</f>
        <v>475</v>
      </c>
      <c r="U383" s="28">
        <f>O383/I383*100</f>
        <v>80.808080808080803</v>
      </c>
      <c r="V383" s="38"/>
      <c r="W383" s="38">
        <f>I383-O383</f>
        <v>475</v>
      </c>
      <c r="X383" s="37">
        <f>O383/I383*100</f>
        <v>80.808080808080803</v>
      </c>
      <c r="Y383" s="6">
        <v>2000</v>
      </c>
    </row>
    <row r="384" spans="1:25" s="7" customFormat="1" x14ac:dyDescent="0.25">
      <c r="A384" s="43">
        <v>412300</v>
      </c>
      <c r="B384" s="31" t="s">
        <v>420</v>
      </c>
      <c r="C384" s="31" t="s">
        <v>166</v>
      </c>
      <c r="D384" s="31" t="s">
        <v>907</v>
      </c>
      <c r="E384" s="31" t="s">
        <v>906</v>
      </c>
      <c r="F384" s="41" t="s">
        <v>11</v>
      </c>
      <c r="G384" s="38">
        <v>1349.95</v>
      </c>
      <c r="H384" s="38">
        <v>2475</v>
      </c>
      <c r="I384" s="38">
        <v>2475</v>
      </c>
      <c r="J384" s="38">
        <v>2070</v>
      </c>
      <c r="K384" s="37">
        <v>1021.04</v>
      </c>
      <c r="L384" s="38"/>
      <c r="M384" s="38">
        <v>2000</v>
      </c>
      <c r="N384" s="38">
        <v>1500</v>
      </c>
      <c r="O384" s="38">
        <v>1500</v>
      </c>
      <c r="P384" s="37"/>
      <c r="Q384" s="6">
        <f>O384-N384</f>
        <v>0</v>
      </c>
      <c r="R384" s="6">
        <f>N384-O384</f>
        <v>0</v>
      </c>
      <c r="S384" s="6"/>
      <c r="T384" s="6">
        <f>I384-O384</f>
        <v>975</v>
      </c>
      <c r="U384" s="28">
        <f>O384/I384*100</f>
        <v>60.606060606060609</v>
      </c>
      <c r="V384" s="38"/>
      <c r="W384" s="38">
        <f>I384-O384</f>
        <v>975</v>
      </c>
      <c r="X384" s="37">
        <f>O384/I384*100</f>
        <v>60.606060606060609</v>
      </c>
      <c r="Y384" s="38">
        <v>1500</v>
      </c>
    </row>
    <row r="385" spans="1:25" s="7" customFormat="1" x14ac:dyDescent="0.25">
      <c r="A385" s="43">
        <v>412500</v>
      </c>
      <c r="B385" s="31" t="s">
        <v>420</v>
      </c>
      <c r="C385" s="31" t="s">
        <v>166</v>
      </c>
      <c r="D385" s="31" t="s">
        <v>905</v>
      </c>
      <c r="E385" s="31" t="s">
        <v>828</v>
      </c>
      <c r="F385" s="41" t="s">
        <v>9</v>
      </c>
      <c r="G385" s="38">
        <v>215.75</v>
      </c>
      <c r="H385" s="38">
        <v>743</v>
      </c>
      <c r="I385" s="38">
        <v>743</v>
      </c>
      <c r="J385" s="38">
        <v>743</v>
      </c>
      <c r="K385" s="37">
        <v>139.28</v>
      </c>
      <c r="L385" s="38"/>
      <c r="M385" s="38">
        <v>500</v>
      </c>
      <c r="N385" s="38">
        <v>500</v>
      </c>
      <c r="O385" s="38">
        <v>500</v>
      </c>
      <c r="P385" s="37"/>
      <c r="Q385" s="6">
        <f>O385-N385</f>
        <v>0</v>
      </c>
      <c r="R385" s="6">
        <f>N385-O385</f>
        <v>0</v>
      </c>
      <c r="S385" s="6"/>
      <c r="T385" s="6">
        <f>I385-O385</f>
        <v>243</v>
      </c>
      <c r="U385" s="28">
        <f>O385/I385*100</f>
        <v>67.294751009421262</v>
      </c>
      <c r="V385" s="38"/>
      <c r="W385" s="38">
        <f>I385-O385</f>
        <v>243</v>
      </c>
      <c r="X385" s="37">
        <f>O385/I385*100</f>
        <v>67.294751009421262</v>
      </c>
      <c r="Y385" s="38">
        <v>500</v>
      </c>
    </row>
    <row r="386" spans="1:25" s="7" customFormat="1" x14ac:dyDescent="0.25">
      <c r="A386" s="43">
        <v>412600</v>
      </c>
      <c r="B386" s="31" t="s">
        <v>420</v>
      </c>
      <c r="C386" s="31" t="s">
        <v>166</v>
      </c>
      <c r="D386" s="31" t="s">
        <v>904</v>
      </c>
      <c r="E386" s="31" t="s">
        <v>827</v>
      </c>
      <c r="F386" s="41" t="s">
        <v>32</v>
      </c>
      <c r="G386" s="38">
        <v>2249.0500000000002</v>
      </c>
      <c r="H386" s="38">
        <v>1980</v>
      </c>
      <c r="I386" s="38">
        <v>1980</v>
      </c>
      <c r="J386" s="38">
        <v>2385</v>
      </c>
      <c r="K386" s="37">
        <v>2302.9499999999998</v>
      </c>
      <c r="L386" s="38"/>
      <c r="M386" s="38">
        <v>3000</v>
      </c>
      <c r="N386" s="38">
        <v>2000</v>
      </c>
      <c r="O386" s="38">
        <v>2000</v>
      </c>
      <c r="P386" s="37"/>
      <c r="Q386" s="6">
        <f>O386-N386</f>
        <v>0</v>
      </c>
      <c r="R386" s="6">
        <f>N386-O386</f>
        <v>0</v>
      </c>
      <c r="S386" s="6">
        <f>O386-I386</f>
        <v>20</v>
      </c>
      <c r="T386" s="6"/>
      <c r="U386" s="28">
        <f>O386/I386*100</f>
        <v>101.01010101010101</v>
      </c>
      <c r="V386" s="38">
        <f>O386-I386</f>
        <v>20</v>
      </c>
      <c r="W386" s="38"/>
      <c r="X386" s="37">
        <f>O386/I386*100</f>
        <v>101.01010101010101</v>
      </c>
      <c r="Y386" s="38">
        <v>2000</v>
      </c>
    </row>
    <row r="387" spans="1:25" s="7" customFormat="1" x14ac:dyDescent="0.25">
      <c r="A387" s="43">
        <v>412700</v>
      </c>
      <c r="B387" s="31" t="s">
        <v>420</v>
      </c>
      <c r="C387" s="31" t="s">
        <v>166</v>
      </c>
      <c r="D387" s="31" t="s">
        <v>903</v>
      </c>
      <c r="E387" s="31" t="s">
        <v>826</v>
      </c>
      <c r="F387" s="41" t="s">
        <v>7</v>
      </c>
      <c r="G387" s="38">
        <v>376</v>
      </c>
      <c r="H387" s="38">
        <v>495</v>
      </c>
      <c r="I387" s="38">
        <v>495</v>
      </c>
      <c r="J387" s="38">
        <v>495</v>
      </c>
      <c r="K387" s="37">
        <v>359.61</v>
      </c>
      <c r="L387" s="38"/>
      <c r="M387" s="38">
        <v>500</v>
      </c>
      <c r="N387" s="38">
        <v>500</v>
      </c>
      <c r="O387" s="38">
        <v>500</v>
      </c>
      <c r="P387" s="37"/>
      <c r="Q387" s="6">
        <f>O387-N387</f>
        <v>0</v>
      </c>
      <c r="R387" s="6">
        <f>N387-O387</f>
        <v>0</v>
      </c>
      <c r="S387" s="6">
        <f>O387-I387</f>
        <v>5</v>
      </c>
      <c r="T387" s="6"/>
      <c r="U387" s="28">
        <f>O387/I387*100</f>
        <v>101.01010101010101</v>
      </c>
      <c r="V387" s="38">
        <f>O387-I387</f>
        <v>5</v>
      </c>
      <c r="W387" s="38"/>
      <c r="X387" s="37">
        <f>O387/I387*100</f>
        <v>101.01010101010101</v>
      </c>
      <c r="Y387" s="38">
        <v>500</v>
      </c>
    </row>
    <row r="388" spans="1:25" s="51" customFormat="1" x14ac:dyDescent="0.25">
      <c r="A388" s="43">
        <v>412900</v>
      </c>
      <c r="B388" s="31" t="s">
        <v>420</v>
      </c>
      <c r="C388" s="31" t="s">
        <v>166</v>
      </c>
      <c r="D388" s="31" t="s">
        <v>902</v>
      </c>
      <c r="E388" s="31" t="s">
        <v>825</v>
      </c>
      <c r="F388" s="41" t="s">
        <v>6</v>
      </c>
      <c r="G388" s="38">
        <v>866.7</v>
      </c>
      <c r="H388" s="38">
        <v>1485</v>
      </c>
      <c r="I388" s="38">
        <v>1485</v>
      </c>
      <c r="J388" s="38">
        <v>1485</v>
      </c>
      <c r="K388" s="37">
        <v>1106.93</v>
      </c>
      <c r="L388" s="38"/>
      <c r="M388" s="38">
        <v>1500</v>
      </c>
      <c r="N388" s="38">
        <v>1500</v>
      </c>
      <c r="O388" s="38">
        <v>1500</v>
      </c>
      <c r="P388" s="37"/>
      <c r="Q388" s="6">
        <f>O388-N388</f>
        <v>0</v>
      </c>
      <c r="R388" s="6">
        <f>N388-O388</f>
        <v>0</v>
      </c>
      <c r="S388" s="6">
        <f>O388-I388</f>
        <v>15</v>
      </c>
      <c r="T388" s="6"/>
      <c r="U388" s="28">
        <f>O388/I388*100</f>
        <v>101.01010101010101</v>
      </c>
      <c r="V388" s="38">
        <f>O388-I388</f>
        <v>15</v>
      </c>
      <c r="W388" s="38"/>
      <c r="X388" s="37">
        <f>O388/I388*100</f>
        <v>101.01010101010101</v>
      </c>
      <c r="Y388" s="38">
        <v>1500</v>
      </c>
    </row>
    <row r="389" spans="1:25" s="51" customFormat="1" x14ac:dyDescent="0.25">
      <c r="A389" s="43">
        <v>511300</v>
      </c>
      <c r="B389" s="31" t="s">
        <v>420</v>
      </c>
      <c r="C389" s="31" t="s">
        <v>166</v>
      </c>
      <c r="D389" s="31" t="s">
        <v>901</v>
      </c>
      <c r="E389" s="31" t="s">
        <v>821</v>
      </c>
      <c r="F389" s="41" t="s">
        <v>56</v>
      </c>
      <c r="G389" s="38">
        <v>4032.92</v>
      </c>
      <c r="H389" s="38">
        <v>3960</v>
      </c>
      <c r="I389" s="38">
        <v>1000</v>
      </c>
      <c r="J389" s="38">
        <v>1072</v>
      </c>
      <c r="K389" s="37">
        <v>1071.23</v>
      </c>
      <c r="L389" s="38"/>
      <c r="M389" s="38">
        <v>4000</v>
      </c>
      <c r="N389" s="38">
        <v>3000</v>
      </c>
      <c r="O389" s="38">
        <v>3000</v>
      </c>
      <c r="P389" s="37"/>
      <c r="Q389" s="6">
        <f>O389-N389</f>
        <v>0</v>
      </c>
      <c r="R389" s="6">
        <f>N389-O389</f>
        <v>0</v>
      </c>
      <c r="S389" s="6">
        <f>O389-I389</f>
        <v>2000</v>
      </c>
      <c r="T389" s="6"/>
      <c r="U389" s="28">
        <f>O389/I389*100</f>
        <v>300</v>
      </c>
      <c r="V389" s="38">
        <f>O389-I389</f>
        <v>2000</v>
      </c>
      <c r="W389" s="38"/>
      <c r="X389" s="37">
        <f>O389/I389*100</f>
        <v>300</v>
      </c>
      <c r="Y389" s="38">
        <v>3000</v>
      </c>
    </row>
    <row r="390" spans="1:25" x14ac:dyDescent="0.25">
      <c r="A390" s="32">
        <v>516100</v>
      </c>
      <c r="B390" s="31" t="s">
        <v>420</v>
      </c>
      <c r="C390" s="31" t="s">
        <v>166</v>
      </c>
      <c r="D390" s="31" t="s">
        <v>900</v>
      </c>
      <c r="E390" s="31" t="s">
        <v>819</v>
      </c>
      <c r="F390" s="33" t="s">
        <v>899</v>
      </c>
      <c r="G390" s="38">
        <v>30</v>
      </c>
      <c r="H390" s="38">
        <v>495</v>
      </c>
      <c r="I390" s="38">
        <v>495</v>
      </c>
      <c r="J390" s="38">
        <v>423</v>
      </c>
      <c r="K390" s="37">
        <v>30</v>
      </c>
      <c r="L390" s="38"/>
      <c r="M390" s="38">
        <v>500</v>
      </c>
      <c r="N390" s="38">
        <v>300</v>
      </c>
      <c r="O390" s="38">
        <v>300</v>
      </c>
      <c r="P390" s="37"/>
      <c r="Q390" s="6">
        <f>O390-N390</f>
        <v>0</v>
      </c>
      <c r="R390" s="6">
        <f>N390-O390</f>
        <v>0</v>
      </c>
      <c r="S390" s="6"/>
      <c r="T390" s="6">
        <f>I390-O390</f>
        <v>195</v>
      </c>
      <c r="U390" s="28">
        <f>O390/I390*100</f>
        <v>60.606060606060609</v>
      </c>
      <c r="V390" s="38"/>
      <c r="W390" s="38">
        <f>I390-O390</f>
        <v>195</v>
      </c>
      <c r="X390" s="37">
        <f>O390/I390*100</f>
        <v>60.606060606060609</v>
      </c>
      <c r="Y390" s="38">
        <v>300</v>
      </c>
    </row>
    <row r="391" spans="1:25" ht="45" x14ac:dyDescent="0.25">
      <c r="A391" s="47"/>
      <c r="B391" s="47"/>
      <c r="C391" s="47"/>
      <c r="D391" s="139"/>
      <c r="E391" s="139"/>
      <c r="F391" s="50" t="s">
        <v>898</v>
      </c>
      <c r="G391" s="126">
        <f>SUM(G393:G413)</f>
        <v>596212.24</v>
      </c>
      <c r="H391" s="126">
        <f>SUM(H393:H413)</f>
        <v>688136</v>
      </c>
      <c r="I391" s="126">
        <f>SUM(I393:I413)</f>
        <v>929407</v>
      </c>
      <c r="J391" s="126">
        <f>SUM(J393:J413)</f>
        <v>929407</v>
      </c>
      <c r="K391" s="127">
        <f>SUM(K393:K413)</f>
        <v>455886.62</v>
      </c>
      <c r="L391" s="126">
        <f>SUM(L393:L413)</f>
        <v>0</v>
      </c>
      <c r="M391" s="126">
        <f>SUM(M393:M413)</f>
        <v>997010</v>
      </c>
      <c r="N391" s="126">
        <f>SUM(N393:N413)</f>
        <v>984010</v>
      </c>
      <c r="O391" s="126">
        <f>SUM(O393:O413)</f>
        <v>986010</v>
      </c>
      <c r="P391" s="126">
        <f>SUM(P393:P413)</f>
        <v>0</v>
      </c>
      <c r="Q391" s="126">
        <f>SUM(Q393:Q413)</f>
        <v>2000</v>
      </c>
      <c r="R391" s="126">
        <f>SUM(R393:R413)</f>
        <v>0</v>
      </c>
      <c r="S391" s="126">
        <f>SUM(S393:S413)</f>
        <v>432155</v>
      </c>
      <c r="T391" s="126">
        <f>SUM(T393:T413)</f>
        <v>375552</v>
      </c>
      <c r="U391" s="126">
        <f>SUM(U393:U413)</f>
        <v>1788.8601144881318</v>
      </c>
      <c r="V391" s="126">
        <f>SUM(V393:V413)</f>
        <v>432155</v>
      </c>
      <c r="W391" s="126">
        <f>SUM(W393:W413)</f>
        <v>375552</v>
      </c>
      <c r="X391" s="127">
        <f>O391/I391*100</f>
        <v>106.09022742458363</v>
      </c>
      <c r="Y391" s="126">
        <f>SUM(Y393:Y413)</f>
        <v>1308010</v>
      </c>
    </row>
    <row r="392" spans="1:25" ht="18.75" customHeight="1" x14ac:dyDescent="0.25">
      <c r="A392" s="47"/>
      <c r="B392" s="47"/>
      <c r="C392" s="47"/>
      <c r="D392" s="139"/>
      <c r="E392" s="139"/>
      <c r="F392" s="52" t="s">
        <v>897</v>
      </c>
      <c r="G392" s="126"/>
      <c r="H392" s="126"/>
      <c r="I392" s="126"/>
      <c r="J392" s="126"/>
      <c r="K392" s="127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7"/>
      <c r="Y392" s="126"/>
    </row>
    <row r="393" spans="1:25" s="7" customFormat="1" x14ac:dyDescent="0.25">
      <c r="A393" s="133">
        <v>412900</v>
      </c>
      <c r="B393" s="42" t="s">
        <v>859</v>
      </c>
      <c r="C393" s="42" t="s">
        <v>29</v>
      </c>
      <c r="D393" s="143">
        <v>180</v>
      </c>
      <c r="E393" s="143">
        <v>219</v>
      </c>
      <c r="F393" s="88" t="s">
        <v>896</v>
      </c>
      <c r="G393" s="36">
        <v>7541.6</v>
      </c>
      <c r="H393" s="36">
        <v>7920</v>
      </c>
      <c r="I393" s="36">
        <v>8020</v>
      </c>
      <c r="J393" s="36">
        <v>8020</v>
      </c>
      <c r="K393" s="39">
        <v>8016.62</v>
      </c>
      <c r="L393" s="36"/>
      <c r="M393" s="36">
        <v>9000</v>
      </c>
      <c r="N393" s="36">
        <v>9000</v>
      </c>
      <c r="O393" s="36">
        <v>9000</v>
      </c>
      <c r="P393" s="39"/>
      <c r="Q393" s="6">
        <f>O393-N393</f>
        <v>0</v>
      </c>
      <c r="R393" s="6">
        <f>N393-O393</f>
        <v>0</v>
      </c>
      <c r="S393" s="6">
        <f>O393-I393</f>
        <v>980</v>
      </c>
      <c r="T393" s="6"/>
      <c r="U393" s="28">
        <f>O393/I393*100</f>
        <v>112.21945137157108</v>
      </c>
      <c r="V393" s="38">
        <f>O393-I393</f>
        <v>980</v>
      </c>
      <c r="W393" s="38"/>
      <c r="X393" s="37">
        <f>O393/I393*100</f>
        <v>112.21945137157108</v>
      </c>
      <c r="Y393" s="36">
        <v>9000</v>
      </c>
    </row>
    <row r="394" spans="1:25" s="7" customFormat="1" ht="30" x14ac:dyDescent="0.25">
      <c r="A394" s="133">
        <v>415200</v>
      </c>
      <c r="B394" s="42" t="s">
        <v>859</v>
      </c>
      <c r="C394" s="42" t="s">
        <v>29</v>
      </c>
      <c r="D394" s="31" t="s">
        <v>895</v>
      </c>
      <c r="E394" s="31" t="s">
        <v>815</v>
      </c>
      <c r="F394" s="133" t="s">
        <v>894</v>
      </c>
      <c r="G394" s="131">
        <v>17000.439999999999</v>
      </c>
      <c r="H394" s="131">
        <v>16830</v>
      </c>
      <c r="I394" s="131">
        <v>16830</v>
      </c>
      <c r="J394" s="131">
        <v>16830</v>
      </c>
      <c r="K394" s="132">
        <v>18826</v>
      </c>
      <c r="L394" s="131"/>
      <c r="M394" s="131">
        <v>20000</v>
      </c>
      <c r="N394" s="131">
        <v>20000</v>
      </c>
      <c r="O394" s="131">
        <v>20000</v>
      </c>
      <c r="P394" s="132"/>
      <c r="Q394" s="6">
        <f>O394-N394</f>
        <v>0</v>
      </c>
      <c r="R394" s="6">
        <f>N394-O394</f>
        <v>0</v>
      </c>
      <c r="S394" s="6">
        <f>O394-I394</f>
        <v>3170</v>
      </c>
      <c r="T394" s="6"/>
      <c r="U394" s="28">
        <f>O394/I394*100</f>
        <v>118.83541295306001</v>
      </c>
      <c r="V394" s="38">
        <f>O394-I394</f>
        <v>3170</v>
      </c>
      <c r="W394" s="38"/>
      <c r="X394" s="37">
        <f>O394/I394*100</f>
        <v>118.83541295306001</v>
      </c>
      <c r="Y394" s="131">
        <v>20000</v>
      </c>
    </row>
    <row r="395" spans="1:25" s="7" customFormat="1" x14ac:dyDescent="0.25">
      <c r="A395" s="133">
        <v>415200</v>
      </c>
      <c r="B395" s="42" t="s">
        <v>859</v>
      </c>
      <c r="C395" s="42" t="s">
        <v>29</v>
      </c>
      <c r="D395" s="31" t="s">
        <v>893</v>
      </c>
      <c r="E395" s="120" t="s">
        <v>813</v>
      </c>
      <c r="F395" s="142" t="s">
        <v>892</v>
      </c>
      <c r="G395" s="131">
        <v>59285.21</v>
      </c>
      <c r="H395" s="131">
        <v>44550</v>
      </c>
      <c r="I395" s="131">
        <v>74550</v>
      </c>
      <c r="J395" s="131">
        <v>74550</v>
      </c>
      <c r="K395" s="132">
        <v>59805</v>
      </c>
      <c r="L395" s="131"/>
      <c r="M395" s="131">
        <v>75000</v>
      </c>
      <c r="N395" s="131">
        <v>65000</v>
      </c>
      <c r="O395" s="131">
        <v>65000</v>
      </c>
      <c r="P395" s="132"/>
      <c r="Q395" s="6">
        <f>O395-N395</f>
        <v>0</v>
      </c>
      <c r="R395" s="6">
        <f>N395-O395</f>
        <v>0</v>
      </c>
      <c r="S395" s="6"/>
      <c r="T395" s="6">
        <f>I395-O395</f>
        <v>9550</v>
      </c>
      <c r="U395" s="28">
        <f>O395/I395*100</f>
        <v>87.189805499664658</v>
      </c>
      <c r="V395" s="38"/>
      <c r="W395" s="38">
        <f>I395-O395</f>
        <v>9550</v>
      </c>
      <c r="X395" s="37">
        <f>O395/I395*100</f>
        <v>87.189805499664658</v>
      </c>
      <c r="Y395" s="131">
        <v>70000</v>
      </c>
    </row>
    <row r="396" spans="1:25" s="7" customFormat="1" ht="30" hidden="1" customHeight="1" x14ac:dyDescent="0.25">
      <c r="A396" s="133">
        <v>415200</v>
      </c>
      <c r="B396" s="42" t="s">
        <v>859</v>
      </c>
      <c r="C396" s="42" t="s">
        <v>29</v>
      </c>
      <c r="D396" s="31" t="s">
        <v>891</v>
      </c>
      <c r="E396" s="31"/>
      <c r="F396" s="133" t="s">
        <v>890</v>
      </c>
      <c r="G396" s="131">
        <v>0</v>
      </c>
      <c r="H396" s="131">
        <v>100000</v>
      </c>
      <c r="I396" s="131">
        <v>100000</v>
      </c>
      <c r="J396" s="131">
        <v>100000</v>
      </c>
      <c r="K396" s="132"/>
      <c r="L396" s="131"/>
      <c r="M396" s="131">
        <v>0</v>
      </c>
      <c r="N396" s="131">
        <v>0</v>
      </c>
      <c r="O396" s="131">
        <v>0</v>
      </c>
      <c r="P396" s="132"/>
      <c r="Q396" s="6">
        <f>O396-N396</f>
        <v>0</v>
      </c>
      <c r="R396" s="6">
        <f>N396-O396</f>
        <v>0</v>
      </c>
      <c r="S396" s="6"/>
      <c r="T396" s="6">
        <f>I396-O396</f>
        <v>100000</v>
      </c>
      <c r="U396" s="28">
        <f>O396/I396*100</f>
        <v>0</v>
      </c>
      <c r="V396" s="38"/>
      <c r="W396" s="38">
        <f>I396-O396</f>
        <v>100000</v>
      </c>
      <c r="X396" s="37">
        <f>O396/I396*100</f>
        <v>0</v>
      </c>
      <c r="Y396" s="131">
        <v>0</v>
      </c>
    </row>
    <row r="397" spans="1:25" s="7" customFormat="1" x14ac:dyDescent="0.25">
      <c r="A397" s="133">
        <v>415200</v>
      </c>
      <c r="B397" s="42" t="s">
        <v>870</v>
      </c>
      <c r="C397" s="42" t="s">
        <v>29</v>
      </c>
      <c r="D397" s="31" t="s">
        <v>889</v>
      </c>
      <c r="E397" s="31" t="s">
        <v>810</v>
      </c>
      <c r="F397" s="133" t="s">
        <v>888</v>
      </c>
      <c r="G397" s="131">
        <v>24000</v>
      </c>
      <c r="H397" s="131">
        <v>23760</v>
      </c>
      <c r="I397" s="131">
        <v>23760</v>
      </c>
      <c r="J397" s="131">
        <v>23760</v>
      </c>
      <c r="K397" s="132">
        <v>17820</v>
      </c>
      <c r="L397" s="131"/>
      <c r="M397" s="131">
        <v>24000</v>
      </c>
      <c r="N397" s="131">
        <v>24000</v>
      </c>
      <c r="O397" s="131">
        <v>24000</v>
      </c>
      <c r="P397" s="132"/>
      <c r="Q397" s="6">
        <f>O397-N397</f>
        <v>0</v>
      </c>
      <c r="R397" s="6">
        <f>N397-O397</f>
        <v>0</v>
      </c>
      <c r="S397" s="6">
        <f>O397-I397</f>
        <v>240</v>
      </c>
      <c r="T397" s="6"/>
      <c r="U397" s="28">
        <f>O397/I397*100</f>
        <v>101.01010101010101</v>
      </c>
      <c r="V397" s="38">
        <f>O397-I397</f>
        <v>240</v>
      </c>
      <c r="W397" s="38"/>
      <c r="X397" s="37">
        <f>O397/I397*100</f>
        <v>101.01010101010101</v>
      </c>
      <c r="Y397" s="131">
        <v>30000</v>
      </c>
    </row>
    <row r="398" spans="1:25" s="7" customFormat="1" x14ac:dyDescent="0.25">
      <c r="A398" s="133">
        <v>415200</v>
      </c>
      <c r="B398" s="42" t="s">
        <v>113</v>
      </c>
      <c r="C398" s="42" t="s">
        <v>29</v>
      </c>
      <c r="D398" s="42" t="s">
        <v>887</v>
      </c>
      <c r="E398" s="42" t="s">
        <v>803</v>
      </c>
      <c r="F398" s="133" t="s">
        <v>886</v>
      </c>
      <c r="G398" s="131">
        <v>4000</v>
      </c>
      <c r="H398" s="131">
        <v>3960</v>
      </c>
      <c r="I398" s="131">
        <v>3960</v>
      </c>
      <c r="J398" s="131">
        <v>3960</v>
      </c>
      <c r="K398" s="132">
        <v>4000</v>
      </c>
      <c r="L398" s="131"/>
      <c r="M398" s="131">
        <v>4000</v>
      </c>
      <c r="N398" s="131">
        <v>4000</v>
      </c>
      <c r="O398" s="131">
        <v>4000</v>
      </c>
      <c r="P398" s="132"/>
      <c r="Q398" s="6">
        <f>O398-N398</f>
        <v>0</v>
      </c>
      <c r="R398" s="6">
        <f>N398-O398</f>
        <v>0</v>
      </c>
      <c r="S398" s="6">
        <f>O398-I398</f>
        <v>40</v>
      </c>
      <c r="T398" s="6"/>
      <c r="U398" s="28">
        <f>O398/I398*100</f>
        <v>101.01010101010101</v>
      </c>
      <c r="V398" s="38">
        <f>O398-I398</f>
        <v>40</v>
      </c>
      <c r="W398" s="38"/>
      <c r="X398" s="37">
        <f>O398/I398*100</f>
        <v>101.01010101010101</v>
      </c>
      <c r="Y398" s="131">
        <v>4000</v>
      </c>
    </row>
    <row r="399" spans="1:25" s="7" customFormat="1" x14ac:dyDescent="0.25">
      <c r="A399" s="133">
        <v>415200</v>
      </c>
      <c r="B399" s="42" t="s">
        <v>113</v>
      </c>
      <c r="C399" s="42" t="s">
        <v>29</v>
      </c>
      <c r="D399" s="42" t="s">
        <v>28</v>
      </c>
      <c r="E399" s="42" t="s">
        <v>799</v>
      </c>
      <c r="F399" s="141" t="s">
        <v>885</v>
      </c>
      <c r="G399" s="131"/>
      <c r="H399" s="131"/>
      <c r="I399" s="131"/>
      <c r="J399" s="131"/>
      <c r="K399" s="132"/>
      <c r="L399" s="131"/>
      <c r="M399" s="131"/>
      <c r="N399" s="131"/>
      <c r="O399" s="131">
        <v>0</v>
      </c>
      <c r="P399" s="132"/>
      <c r="Q399" s="6"/>
      <c r="R399" s="6"/>
      <c r="S399" s="6"/>
      <c r="T399" s="6"/>
      <c r="U399" s="28"/>
      <c r="V399" s="38"/>
      <c r="W399" s="38"/>
      <c r="X399" s="37"/>
      <c r="Y399" s="131">
        <v>40000</v>
      </c>
    </row>
    <row r="400" spans="1:25" s="7" customFormat="1" x14ac:dyDescent="0.25">
      <c r="A400" s="133">
        <v>416100</v>
      </c>
      <c r="B400" s="42" t="s">
        <v>870</v>
      </c>
      <c r="C400" s="42" t="s">
        <v>29</v>
      </c>
      <c r="D400" s="42" t="s">
        <v>884</v>
      </c>
      <c r="E400" s="42" t="s">
        <v>797</v>
      </c>
      <c r="F400" s="133" t="s">
        <v>883</v>
      </c>
      <c r="G400" s="131">
        <v>4825</v>
      </c>
      <c r="H400" s="131">
        <v>4950</v>
      </c>
      <c r="I400" s="131">
        <v>4950</v>
      </c>
      <c r="J400" s="131">
        <v>4950</v>
      </c>
      <c r="K400" s="132">
        <v>500</v>
      </c>
      <c r="L400" s="131"/>
      <c r="M400" s="131">
        <v>5000</v>
      </c>
      <c r="N400" s="131">
        <v>4000</v>
      </c>
      <c r="O400" s="131">
        <v>4000</v>
      </c>
      <c r="P400" s="132"/>
      <c r="Q400" s="6">
        <f>O400-N400</f>
        <v>0</v>
      </c>
      <c r="R400" s="6">
        <f>N400-O400</f>
        <v>0</v>
      </c>
      <c r="S400" s="6"/>
      <c r="T400" s="6">
        <f>I400-O400</f>
        <v>950</v>
      </c>
      <c r="U400" s="28">
        <f>O400/I400*100</f>
        <v>80.808080808080803</v>
      </c>
      <c r="V400" s="38"/>
      <c r="W400" s="38">
        <f>I400-O400</f>
        <v>950</v>
      </c>
      <c r="X400" s="37">
        <f>O400/I400*100</f>
        <v>80.808080808080803</v>
      </c>
      <c r="Y400" s="131">
        <v>10000</v>
      </c>
    </row>
    <row r="401" spans="1:25" s="7" customFormat="1" x14ac:dyDescent="0.25">
      <c r="A401" s="133">
        <v>416100</v>
      </c>
      <c r="B401" s="42" t="s">
        <v>870</v>
      </c>
      <c r="C401" s="42" t="s">
        <v>29</v>
      </c>
      <c r="D401" s="42" t="s">
        <v>882</v>
      </c>
      <c r="E401" s="42" t="s">
        <v>784</v>
      </c>
      <c r="F401" s="133" t="s">
        <v>881</v>
      </c>
      <c r="G401" s="131">
        <v>0</v>
      </c>
      <c r="H401" s="131">
        <v>3960</v>
      </c>
      <c r="I401" s="131">
        <v>3960</v>
      </c>
      <c r="J401" s="131">
        <v>3960</v>
      </c>
      <c r="K401" s="132">
        <v>3446</v>
      </c>
      <c r="L401" s="131"/>
      <c r="M401" s="131">
        <v>5000</v>
      </c>
      <c r="N401" s="131">
        <v>4000</v>
      </c>
      <c r="O401" s="131">
        <v>4000</v>
      </c>
      <c r="P401" s="132"/>
      <c r="Q401" s="6">
        <f>O401-N401</f>
        <v>0</v>
      </c>
      <c r="R401" s="6">
        <f>N401-O401</f>
        <v>0</v>
      </c>
      <c r="S401" s="6">
        <f>O401-I401</f>
        <v>40</v>
      </c>
      <c r="T401" s="6"/>
      <c r="U401" s="28">
        <f>O401/I401*100</f>
        <v>101.01010101010101</v>
      </c>
      <c r="V401" s="38">
        <f>O401-I401</f>
        <v>40</v>
      </c>
      <c r="W401" s="38"/>
      <c r="X401" s="37">
        <f>O401/I401*100</f>
        <v>101.01010101010101</v>
      </c>
      <c r="Y401" s="131">
        <v>4000</v>
      </c>
    </row>
    <row r="402" spans="1:25" s="7" customFormat="1" x14ac:dyDescent="0.25">
      <c r="A402" s="133">
        <v>416100</v>
      </c>
      <c r="B402" s="42" t="s">
        <v>859</v>
      </c>
      <c r="C402" s="42" t="s">
        <v>29</v>
      </c>
      <c r="D402" s="42" t="s">
        <v>880</v>
      </c>
      <c r="E402" s="42" t="s">
        <v>782</v>
      </c>
      <c r="F402" s="133" t="s">
        <v>879</v>
      </c>
      <c r="G402" s="131">
        <v>392684</v>
      </c>
      <c r="H402" s="131">
        <v>300000</v>
      </c>
      <c r="I402" s="131">
        <v>326900</v>
      </c>
      <c r="J402" s="131">
        <v>326900</v>
      </c>
      <c r="K402" s="132">
        <v>255390</v>
      </c>
      <c r="L402" s="131"/>
      <c r="M402" s="131">
        <v>700000</v>
      </c>
      <c r="N402" s="131">
        <v>700000</v>
      </c>
      <c r="O402" s="131">
        <v>700000</v>
      </c>
      <c r="P402" s="132"/>
      <c r="Q402" s="6">
        <f>O402-N402</f>
        <v>0</v>
      </c>
      <c r="R402" s="6">
        <f>N402-O402</f>
        <v>0</v>
      </c>
      <c r="S402" s="6">
        <f>O402-I402</f>
        <v>373100</v>
      </c>
      <c r="T402" s="6"/>
      <c r="U402" s="28">
        <f>O402/I402*100</f>
        <v>214.13276231263384</v>
      </c>
      <c r="V402" s="38">
        <f>O402-I402</f>
        <v>373100</v>
      </c>
      <c r="W402" s="38"/>
      <c r="X402" s="37">
        <f>O402/I402*100</f>
        <v>214.13276231263384</v>
      </c>
      <c r="Y402" s="131">
        <v>700000</v>
      </c>
    </row>
    <row r="403" spans="1:25" s="7" customFormat="1" x14ac:dyDescent="0.25">
      <c r="A403" s="133">
        <v>416100</v>
      </c>
      <c r="B403" s="42" t="s">
        <v>859</v>
      </c>
      <c r="C403" s="42" t="s">
        <v>29</v>
      </c>
      <c r="D403" s="42" t="s">
        <v>878</v>
      </c>
      <c r="E403" s="42" t="s">
        <v>780</v>
      </c>
      <c r="F403" s="133" t="s">
        <v>877</v>
      </c>
      <c r="G403" s="131">
        <v>78400</v>
      </c>
      <c r="H403" s="131">
        <v>79200</v>
      </c>
      <c r="I403" s="131">
        <v>79200</v>
      </c>
      <c r="J403" s="131">
        <v>79200</v>
      </c>
      <c r="K403" s="132">
        <v>77100</v>
      </c>
      <c r="L403" s="131"/>
      <c r="M403" s="131">
        <v>80000</v>
      </c>
      <c r="N403" s="131">
        <v>80000</v>
      </c>
      <c r="O403" s="131">
        <v>80000</v>
      </c>
      <c r="P403" s="132"/>
      <c r="Q403" s="6">
        <f>O403-N403</f>
        <v>0</v>
      </c>
      <c r="R403" s="6">
        <f>N403-O403</f>
        <v>0</v>
      </c>
      <c r="S403" s="6">
        <f>O403-I403</f>
        <v>800</v>
      </c>
      <c r="T403" s="6"/>
      <c r="U403" s="28">
        <f>O403/I403*100</f>
        <v>101.01010101010101</v>
      </c>
      <c r="V403" s="38">
        <f>O403-I403</f>
        <v>800</v>
      </c>
      <c r="W403" s="38"/>
      <c r="X403" s="37">
        <f>O403/I403*100</f>
        <v>101.01010101010101</v>
      </c>
      <c r="Y403" s="131">
        <v>80000</v>
      </c>
    </row>
    <row r="404" spans="1:25" s="7" customFormat="1" x14ac:dyDescent="0.25">
      <c r="A404" s="133">
        <v>416100</v>
      </c>
      <c r="B404" s="42" t="s">
        <v>859</v>
      </c>
      <c r="C404" s="42" t="s">
        <v>29</v>
      </c>
      <c r="D404" s="42" t="s">
        <v>876</v>
      </c>
      <c r="E404" s="42" t="s">
        <v>776</v>
      </c>
      <c r="F404" s="133" t="s">
        <v>875</v>
      </c>
      <c r="G404" s="131">
        <v>8475.99</v>
      </c>
      <c r="H404" s="131">
        <v>12870</v>
      </c>
      <c r="I404" s="131">
        <v>12870</v>
      </c>
      <c r="J404" s="131">
        <v>12870</v>
      </c>
      <c r="K404" s="132">
        <v>10983</v>
      </c>
      <c r="L404" s="131"/>
      <c r="M404" s="131">
        <v>13000</v>
      </c>
      <c r="N404" s="131">
        <v>12000</v>
      </c>
      <c r="O404" s="131">
        <v>14000</v>
      </c>
      <c r="P404" s="132"/>
      <c r="Q404" s="6">
        <f>O404-N404</f>
        <v>2000</v>
      </c>
      <c r="R404" s="6"/>
      <c r="S404" s="6">
        <f>O404-I404</f>
        <v>1130</v>
      </c>
      <c r="T404" s="6"/>
      <c r="U404" s="28">
        <f>O404/I404*100</f>
        <v>108.78010878010878</v>
      </c>
      <c r="V404" s="38">
        <f>O404-I404</f>
        <v>1130</v>
      </c>
      <c r="W404" s="38"/>
      <c r="X404" s="37">
        <f>O404/I404*100</f>
        <v>108.78010878010878</v>
      </c>
      <c r="Y404" s="131">
        <v>14000</v>
      </c>
    </row>
    <row r="405" spans="1:25" s="7" customFormat="1" ht="15" hidden="1" customHeight="1" x14ac:dyDescent="0.25">
      <c r="A405" s="133">
        <v>511100</v>
      </c>
      <c r="B405" s="42" t="s">
        <v>859</v>
      </c>
      <c r="C405" s="42" t="s">
        <v>29</v>
      </c>
      <c r="D405" s="42" t="s">
        <v>869</v>
      </c>
      <c r="E405" s="42"/>
      <c r="F405" s="133" t="s">
        <v>874</v>
      </c>
      <c r="G405" s="131">
        <v>0</v>
      </c>
      <c r="H405" s="131">
        <v>90136</v>
      </c>
      <c r="I405" s="131">
        <v>90136</v>
      </c>
      <c r="J405" s="131">
        <v>90136</v>
      </c>
      <c r="K405" s="132">
        <v>0</v>
      </c>
      <c r="L405" s="132">
        <v>0</v>
      </c>
      <c r="M405" s="132">
        <v>0</v>
      </c>
      <c r="N405" s="132">
        <v>0</v>
      </c>
      <c r="O405" s="132">
        <v>0</v>
      </c>
      <c r="P405" s="132"/>
      <c r="Q405" s="6">
        <f>O405-N405</f>
        <v>0</v>
      </c>
      <c r="R405" s="6">
        <f>N405-O405</f>
        <v>0</v>
      </c>
      <c r="S405" s="6"/>
      <c r="T405" s="6">
        <f>I405-O405</f>
        <v>90136</v>
      </c>
      <c r="U405" s="28">
        <f>O405/I405*100</f>
        <v>0</v>
      </c>
      <c r="V405" s="38"/>
      <c r="W405" s="38">
        <f>I405-O405</f>
        <v>90136</v>
      </c>
      <c r="X405" s="37">
        <f>O405/I405*100</f>
        <v>0</v>
      </c>
      <c r="Y405" s="132">
        <v>0</v>
      </c>
    </row>
    <row r="406" spans="1:25" s="7" customFormat="1" ht="30" hidden="1" customHeight="1" x14ac:dyDescent="0.25">
      <c r="A406" s="133">
        <v>511200</v>
      </c>
      <c r="B406" s="42" t="s">
        <v>859</v>
      </c>
      <c r="C406" s="42" t="s">
        <v>29</v>
      </c>
      <c r="D406" s="42" t="s">
        <v>867</v>
      </c>
      <c r="E406" s="42"/>
      <c r="F406" s="133" t="s">
        <v>873</v>
      </c>
      <c r="G406" s="132">
        <v>0</v>
      </c>
      <c r="H406" s="132">
        <v>0</v>
      </c>
      <c r="I406" s="131">
        <v>16874</v>
      </c>
      <c r="J406" s="131">
        <v>16874</v>
      </c>
      <c r="K406" s="132">
        <v>0</v>
      </c>
      <c r="L406" s="132">
        <v>0</v>
      </c>
      <c r="M406" s="132">
        <v>0</v>
      </c>
      <c r="N406" s="132">
        <v>0</v>
      </c>
      <c r="O406" s="132">
        <v>0</v>
      </c>
      <c r="P406" s="132"/>
      <c r="Q406" s="6">
        <f>O406-N406</f>
        <v>0</v>
      </c>
      <c r="R406" s="6">
        <f>N406-O406</f>
        <v>0</v>
      </c>
      <c r="S406" s="6"/>
      <c r="T406" s="6">
        <f>I406-O406</f>
        <v>16874</v>
      </c>
      <c r="U406" s="28">
        <f>O406/I406*100</f>
        <v>0</v>
      </c>
      <c r="V406" s="38"/>
      <c r="W406" s="38">
        <f>I406-O406</f>
        <v>16874</v>
      </c>
      <c r="X406" s="37">
        <f>O406/I406*100</f>
        <v>0</v>
      </c>
      <c r="Y406" s="132">
        <v>0</v>
      </c>
    </row>
    <row r="407" spans="1:25" s="7" customFormat="1" ht="30" hidden="1" customHeight="1" x14ac:dyDescent="0.25">
      <c r="A407" s="133">
        <v>511200</v>
      </c>
      <c r="B407" s="42" t="s">
        <v>859</v>
      </c>
      <c r="C407" s="42" t="s">
        <v>29</v>
      </c>
      <c r="D407" s="42" t="s">
        <v>872</v>
      </c>
      <c r="E407" s="42"/>
      <c r="F407" s="133" t="s">
        <v>871</v>
      </c>
      <c r="G407" s="131">
        <v>0</v>
      </c>
      <c r="H407" s="131">
        <v>0</v>
      </c>
      <c r="I407" s="131">
        <v>158042</v>
      </c>
      <c r="J407" s="131">
        <v>158042</v>
      </c>
      <c r="K407" s="132">
        <v>0</v>
      </c>
      <c r="L407" s="132">
        <v>0</v>
      </c>
      <c r="M407" s="132">
        <v>0</v>
      </c>
      <c r="N407" s="132">
        <v>0</v>
      </c>
      <c r="O407" s="132">
        <v>0</v>
      </c>
      <c r="P407" s="132"/>
      <c r="Q407" s="6">
        <f>O407-N407</f>
        <v>0</v>
      </c>
      <c r="R407" s="6">
        <f>N407-O407</f>
        <v>0</v>
      </c>
      <c r="S407" s="6"/>
      <c r="T407" s="6">
        <f>I407-O407</f>
        <v>158042</v>
      </c>
      <c r="U407" s="28">
        <f>O407/I407*100</f>
        <v>0</v>
      </c>
      <c r="V407" s="38"/>
      <c r="W407" s="38">
        <f>I407-O407</f>
        <v>158042</v>
      </c>
      <c r="X407" s="37">
        <f>O407/I407*100</f>
        <v>0</v>
      </c>
      <c r="Y407" s="132">
        <v>0</v>
      </c>
    </row>
    <row r="408" spans="1:25" s="7" customFormat="1" ht="30" customHeight="1" x14ac:dyDescent="0.25">
      <c r="A408" s="133">
        <v>511100</v>
      </c>
      <c r="B408" s="42" t="s">
        <v>870</v>
      </c>
      <c r="C408" s="42" t="s">
        <v>29</v>
      </c>
      <c r="D408" s="42" t="s">
        <v>869</v>
      </c>
      <c r="E408" s="42" t="s">
        <v>774</v>
      </c>
      <c r="F408" s="133" t="s">
        <v>868</v>
      </c>
      <c r="G408" s="131"/>
      <c r="H408" s="131"/>
      <c r="I408" s="131"/>
      <c r="J408" s="131"/>
      <c r="K408" s="132"/>
      <c r="L408" s="132"/>
      <c r="M408" s="132"/>
      <c r="N408" s="132"/>
      <c r="O408" s="131">
        <v>0</v>
      </c>
      <c r="P408" s="131"/>
      <c r="Q408" s="6"/>
      <c r="R408" s="6"/>
      <c r="S408" s="6"/>
      <c r="T408" s="6"/>
      <c r="U408" s="140"/>
      <c r="V408" s="38"/>
      <c r="W408" s="38"/>
      <c r="X408" s="38"/>
      <c r="Y408" s="131">
        <v>100000</v>
      </c>
    </row>
    <row r="409" spans="1:25" s="7" customFormat="1" ht="30" customHeight="1" x14ac:dyDescent="0.25">
      <c r="A409" s="133">
        <v>511100</v>
      </c>
      <c r="B409" s="42" t="s">
        <v>859</v>
      </c>
      <c r="C409" s="42" t="s">
        <v>29</v>
      </c>
      <c r="D409" s="42" t="s">
        <v>867</v>
      </c>
      <c r="E409" s="42" t="s">
        <v>772</v>
      </c>
      <c r="F409" s="109" t="s">
        <v>866</v>
      </c>
      <c r="G409" s="131"/>
      <c r="H409" s="131"/>
      <c r="I409" s="131"/>
      <c r="J409" s="131"/>
      <c r="K409" s="132"/>
      <c r="L409" s="132"/>
      <c r="M409" s="132"/>
      <c r="N409" s="132"/>
      <c r="O409" s="131">
        <v>0</v>
      </c>
      <c r="P409" s="131"/>
      <c r="Q409" s="6"/>
      <c r="R409" s="6"/>
      <c r="S409" s="6"/>
      <c r="T409" s="6"/>
      <c r="U409" s="140"/>
      <c r="V409" s="38"/>
      <c r="W409" s="38"/>
      <c r="X409" s="38"/>
      <c r="Y409" s="131">
        <v>100000</v>
      </c>
    </row>
    <row r="410" spans="1:25" s="7" customFormat="1" ht="30" customHeight="1" x14ac:dyDescent="0.25">
      <c r="A410" s="133">
        <v>511100</v>
      </c>
      <c r="B410" s="42" t="s">
        <v>859</v>
      </c>
      <c r="C410" s="42" t="s">
        <v>29</v>
      </c>
      <c r="D410" s="42" t="s">
        <v>865</v>
      </c>
      <c r="E410" s="42" t="s">
        <v>770</v>
      </c>
      <c r="F410" s="95" t="s">
        <v>864</v>
      </c>
      <c r="G410" s="131"/>
      <c r="H410" s="131"/>
      <c r="I410" s="131"/>
      <c r="J410" s="131"/>
      <c r="K410" s="132"/>
      <c r="L410" s="132"/>
      <c r="M410" s="132"/>
      <c r="N410" s="132"/>
      <c r="O410" s="131">
        <v>0</v>
      </c>
      <c r="P410" s="132"/>
      <c r="Q410" s="6"/>
      <c r="R410" s="6"/>
      <c r="S410" s="6"/>
      <c r="T410" s="6"/>
      <c r="U410" s="28"/>
      <c r="V410" s="38"/>
      <c r="W410" s="38"/>
      <c r="X410" s="37"/>
      <c r="Y410" s="131">
        <v>30000</v>
      </c>
    </row>
    <row r="411" spans="1:25" s="7" customFormat="1" ht="30" customHeight="1" x14ac:dyDescent="0.25">
      <c r="A411" s="133">
        <v>511200</v>
      </c>
      <c r="B411" s="42" t="s">
        <v>859</v>
      </c>
      <c r="C411" s="42" t="s">
        <v>29</v>
      </c>
      <c r="D411" s="42" t="s">
        <v>863</v>
      </c>
      <c r="E411" s="42" t="s">
        <v>768</v>
      </c>
      <c r="F411" s="95" t="s">
        <v>862</v>
      </c>
      <c r="G411" s="131"/>
      <c r="H411" s="131"/>
      <c r="I411" s="131"/>
      <c r="J411" s="131"/>
      <c r="K411" s="132"/>
      <c r="L411" s="132"/>
      <c r="M411" s="132"/>
      <c r="N411" s="132"/>
      <c r="O411" s="131">
        <v>0</v>
      </c>
      <c r="P411" s="132"/>
      <c r="Q411" s="6"/>
      <c r="R411" s="6"/>
      <c r="S411" s="6"/>
      <c r="T411" s="6"/>
      <c r="U411" s="28"/>
      <c r="V411" s="38"/>
      <c r="W411" s="38"/>
      <c r="X411" s="37"/>
      <c r="Y411" s="131">
        <v>25000</v>
      </c>
    </row>
    <row r="412" spans="1:25" s="7" customFormat="1" ht="30" customHeight="1" x14ac:dyDescent="0.25">
      <c r="A412" s="133">
        <v>511200</v>
      </c>
      <c r="B412" s="42" t="s">
        <v>859</v>
      </c>
      <c r="C412" s="42" t="s">
        <v>29</v>
      </c>
      <c r="D412" s="42" t="s">
        <v>861</v>
      </c>
      <c r="E412" s="42" t="s">
        <v>759</v>
      </c>
      <c r="F412" s="95" t="s">
        <v>860</v>
      </c>
      <c r="G412" s="131"/>
      <c r="H412" s="131"/>
      <c r="I412" s="131"/>
      <c r="J412" s="131"/>
      <c r="K412" s="132"/>
      <c r="L412" s="132"/>
      <c r="M412" s="132"/>
      <c r="N412" s="132"/>
      <c r="O412" s="131">
        <v>0</v>
      </c>
      <c r="P412" s="132"/>
      <c r="Q412" s="6"/>
      <c r="R412" s="6"/>
      <c r="S412" s="6"/>
      <c r="T412" s="6"/>
      <c r="U412" s="28"/>
      <c r="V412" s="38"/>
      <c r="W412" s="38"/>
      <c r="X412" s="37"/>
      <c r="Y412" s="131">
        <v>10000</v>
      </c>
    </row>
    <row r="413" spans="1:25" s="7" customFormat="1" ht="31.5" customHeight="1" x14ac:dyDescent="0.25">
      <c r="A413" s="133">
        <v>511200</v>
      </c>
      <c r="B413" s="42" t="s">
        <v>859</v>
      </c>
      <c r="C413" s="42" t="s">
        <v>29</v>
      </c>
      <c r="D413" s="42" t="s">
        <v>858</v>
      </c>
      <c r="E413" s="42" t="s">
        <v>747</v>
      </c>
      <c r="F413" s="133" t="s">
        <v>857</v>
      </c>
      <c r="G413" s="131">
        <v>0</v>
      </c>
      <c r="H413" s="131">
        <v>0</v>
      </c>
      <c r="I413" s="131">
        <v>9355</v>
      </c>
      <c r="J413" s="131">
        <v>9355</v>
      </c>
      <c r="K413" s="132">
        <v>0</v>
      </c>
      <c r="L413" s="132">
        <v>0</v>
      </c>
      <c r="M413" s="131">
        <v>62010</v>
      </c>
      <c r="N413" s="131">
        <v>62010</v>
      </c>
      <c r="O413" s="131">
        <v>62010</v>
      </c>
      <c r="P413" s="132"/>
      <c r="Q413" s="6">
        <f>O413-N413</f>
        <v>0</v>
      </c>
      <c r="R413" s="6">
        <f>N413-O413</f>
        <v>0</v>
      </c>
      <c r="S413" s="6">
        <f>O413-I413</f>
        <v>52655</v>
      </c>
      <c r="T413" s="6"/>
      <c r="U413" s="28">
        <f>O413/I413*100</f>
        <v>662.85408872260825</v>
      </c>
      <c r="V413" s="38">
        <f>O413-I413</f>
        <v>52655</v>
      </c>
      <c r="W413" s="38"/>
      <c r="X413" s="37">
        <f>O413/I413*100</f>
        <v>662.85408872260825</v>
      </c>
      <c r="Y413" s="131">
        <v>62010</v>
      </c>
    </row>
    <row r="414" spans="1:25" s="7" customFormat="1" ht="30" x14ac:dyDescent="0.25">
      <c r="A414" s="47"/>
      <c r="B414" s="139"/>
      <c r="C414" s="139"/>
      <c r="D414" s="139"/>
      <c r="E414" s="139"/>
      <c r="F414" s="50" t="s">
        <v>856</v>
      </c>
      <c r="G414" s="126">
        <f>SUM(G416:G421)</f>
        <v>80978</v>
      </c>
      <c r="H414" s="126">
        <f>SUM(H416:H421)</f>
        <v>79200</v>
      </c>
      <c r="I414" s="126">
        <f>SUM(I416:I421)</f>
        <v>85200</v>
      </c>
      <c r="J414" s="126">
        <f>SUM(J416:J421)</f>
        <v>85200</v>
      </c>
      <c r="K414" s="127">
        <f>SUM(K416:K421)</f>
        <v>84953</v>
      </c>
      <c r="L414" s="126">
        <f>SUM(L416:L421)</f>
        <v>0</v>
      </c>
      <c r="M414" s="126">
        <f>SUM(M416:M421)</f>
        <v>80000</v>
      </c>
      <c r="N414" s="126">
        <f>SUM(N416:N421)</f>
        <v>75000</v>
      </c>
      <c r="O414" s="126">
        <f>SUM(O416:O421)</f>
        <v>75000</v>
      </c>
      <c r="P414" s="126">
        <f>SUM(P416:P421)</f>
        <v>0</v>
      </c>
      <c r="Q414" s="126">
        <f>SUM(Q416:Q421)</f>
        <v>0</v>
      </c>
      <c r="R414" s="126">
        <f>SUM(R416:R421)</f>
        <v>0</v>
      </c>
      <c r="S414" s="126">
        <f>SUM(S416:S421)</f>
        <v>0</v>
      </c>
      <c r="T414" s="126">
        <f>SUM(T416:T421)</f>
        <v>10200</v>
      </c>
      <c r="U414" s="126">
        <f>SUM(U416:U421)</f>
        <v>486.20017858592416</v>
      </c>
      <c r="V414" s="126">
        <f>SUM(V416:V421)</f>
        <v>0</v>
      </c>
      <c r="W414" s="126">
        <f>SUM(W416:W421)</f>
        <v>10200</v>
      </c>
      <c r="X414" s="127">
        <f>O414/I414*100</f>
        <v>88.028169014084511</v>
      </c>
      <c r="Y414" s="126">
        <f>SUM(Y416:Y421)</f>
        <v>75000</v>
      </c>
    </row>
    <row r="415" spans="1:25" s="7" customFormat="1" ht="30" x14ac:dyDescent="0.25">
      <c r="A415" s="47"/>
      <c r="B415" s="139"/>
      <c r="C415" s="139"/>
      <c r="D415" s="139"/>
      <c r="E415" s="139"/>
      <c r="F415" s="52" t="s">
        <v>855</v>
      </c>
      <c r="G415" s="126"/>
      <c r="H415" s="126"/>
      <c r="I415" s="126"/>
      <c r="J415" s="126"/>
      <c r="K415" s="127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7"/>
      <c r="Y415" s="126"/>
    </row>
    <row r="416" spans="1:25" s="7" customFormat="1" ht="30" x14ac:dyDescent="0.25">
      <c r="A416" s="121">
        <v>411200</v>
      </c>
      <c r="B416" s="31" t="s">
        <v>30</v>
      </c>
      <c r="C416" s="42" t="s">
        <v>29</v>
      </c>
      <c r="D416" s="32">
        <v>192</v>
      </c>
      <c r="E416" s="32">
        <v>236</v>
      </c>
      <c r="F416" s="88" t="s">
        <v>36</v>
      </c>
      <c r="G416" s="6">
        <v>117.3</v>
      </c>
      <c r="H416" s="6">
        <v>198</v>
      </c>
      <c r="I416" s="6">
        <v>198</v>
      </c>
      <c r="J416" s="6">
        <v>198</v>
      </c>
      <c r="K416" s="29"/>
      <c r="L416" s="6"/>
      <c r="M416" s="6">
        <v>198</v>
      </c>
      <c r="N416" s="6">
        <v>198</v>
      </c>
      <c r="O416" s="6">
        <v>198</v>
      </c>
      <c r="P416" s="29"/>
      <c r="Q416" s="6">
        <f>O416-N416</f>
        <v>0</v>
      </c>
      <c r="R416" s="6">
        <f>N416-O416</f>
        <v>0</v>
      </c>
      <c r="S416" s="6">
        <f>O416-I416</f>
        <v>0</v>
      </c>
      <c r="T416" s="6">
        <f>I416-O416</f>
        <v>0</v>
      </c>
      <c r="U416" s="28">
        <f>O416/I416*100</f>
        <v>100</v>
      </c>
      <c r="V416" s="38">
        <f>O416-I416</f>
        <v>0</v>
      </c>
      <c r="W416" s="38">
        <f>I416-O416</f>
        <v>0</v>
      </c>
      <c r="X416" s="37">
        <f>O416/I416*100</f>
        <v>100</v>
      </c>
      <c r="Y416" s="6">
        <v>198</v>
      </c>
    </row>
    <row r="417" spans="1:25" s="7" customFormat="1" ht="30" customHeight="1" x14ac:dyDescent="0.25">
      <c r="A417" s="130">
        <v>412200</v>
      </c>
      <c r="B417" s="31" t="s">
        <v>30</v>
      </c>
      <c r="C417" s="42" t="s">
        <v>29</v>
      </c>
      <c r="D417" s="31" t="s">
        <v>854</v>
      </c>
      <c r="E417" s="31" t="s">
        <v>743</v>
      </c>
      <c r="F417" s="88" t="s">
        <v>34</v>
      </c>
      <c r="G417" s="36">
        <v>3490</v>
      </c>
      <c r="H417" s="36">
        <v>0</v>
      </c>
      <c r="I417" s="36">
        <v>0</v>
      </c>
      <c r="J417" s="36">
        <v>0</v>
      </c>
      <c r="K417" s="39"/>
      <c r="L417" s="36"/>
      <c r="M417" s="36">
        <v>0</v>
      </c>
      <c r="N417" s="36">
        <v>0</v>
      </c>
      <c r="O417" s="36">
        <v>0</v>
      </c>
      <c r="P417" s="39"/>
      <c r="Q417" s="6">
        <f>O417-N417</f>
        <v>0</v>
      </c>
      <c r="R417" s="6">
        <f>N417-O417</f>
        <v>0</v>
      </c>
      <c r="S417" s="6">
        <f>O417-I417</f>
        <v>0</v>
      </c>
      <c r="T417" s="6">
        <f>I417-O417</f>
        <v>0</v>
      </c>
      <c r="U417" s="28"/>
      <c r="V417" s="38">
        <f>O417-I417</f>
        <v>0</v>
      </c>
      <c r="W417" s="38">
        <f>I417-O417</f>
        <v>0</v>
      </c>
      <c r="X417" s="37"/>
      <c r="Y417" s="36">
        <v>0</v>
      </c>
    </row>
    <row r="418" spans="1:25" s="7" customFormat="1" x14ac:dyDescent="0.25">
      <c r="A418" s="130">
        <v>412600</v>
      </c>
      <c r="B418" s="31" t="s">
        <v>30</v>
      </c>
      <c r="C418" s="42" t="s">
        <v>29</v>
      </c>
      <c r="D418" s="32">
        <v>194</v>
      </c>
      <c r="E418" s="32">
        <v>238</v>
      </c>
      <c r="F418" s="133" t="s">
        <v>32</v>
      </c>
      <c r="G418" s="36">
        <v>119.1</v>
      </c>
      <c r="H418" s="36">
        <v>198</v>
      </c>
      <c r="I418" s="36">
        <v>198</v>
      </c>
      <c r="J418" s="36">
        <v>198</v>
      </c>
      <c r="K418" s="39"/>
      <c r="L418" s="36"/>
      <c r="M418" s="36">
        <v>198</v>
      </c>
      <c r="N418" s="36">
        <v>198</v>
      </c>
      <c r="O418" s="36">
        <v>198</v>
      </c>
      <c r="P418" s="39"/>
      <c r="Q418" s="6">
        <f>O418-N418</f>
        <v>0</v>
      </c>
      <c r="R418" s="6">
        <f>N418-O418</f>
        <v>0</v>
      </c>
      <c r="S418" s="6">
        <f>O418-I418</f>
        <v>0</v>
      </c>
      <c r="T418" s="6">
        <f>I418-O418</f>
        <v>0</v>
      </c>
      <c r="U418" s="28">
        <f>O418/I418*100</f>
        <v>100</v>
      </c>
      <c r="V418" s="38">
        <f>O418-I418</f>
        <v>0</v>
      </c>
      <c r="W418" s="38">
        <f>I418-O418</f>
        <v>0</v>
      </c>
      <c r="X418" s="37">
        <f>O418/I418*100</f>
        <v>100</v>
      </c>
      <c r="Y418" s="36">
        <v>198</v>
      </c>
    </row>
    <row r="419" spans="1:25" s="7" customFormat="1" x14ac:dyDescent="0.25">
      <c r="A419" s="130">
        <v>412700</v>
      </c>
      <c r="B419" s="31" t="s">
        <v>30</v>
      </c>
      <c r="C419" s="42" t="s">
        <v>29</v>
      </c>
      <c r="D419" s="31" t="s">
        <v>853</v>
      </c>
      <c r="E419" s="31" t="s">
        <v>739</v>
      </c>
      <c r="F419" s="133" t="s">
        <v>7</v>
      </c>
      <c r="G419" s="36">
        <v>1316.25</v>
      </c>
      <c r="H419" s="36">
        <v>4455</v>
      </c>
      <c r="I419" s="36">
        <v>4455</v>
      </c>
      <c r="J419" s="36">
        <v>4455</v>
      </c>
      <c r="K419" s="39">
        <v>665</v>
      </c>
      <c r="L419" s="36"/>
      <c r="M419" s="36">
        <v>4455</v>
      </c>
      <c r="N419" s="36">
        <v>4455</v>
      </c>
      <c r="O419" s="36">
        <v>4455</v>
      </c>
      <c r="P419" s="39"/>
      <c r="Q419" s="6">
        <f>O419-N419</f>
        <v>0</v>
      </c>
      <c r="R419" s="6">
        <f>N419-O419</f>
        <v>0</v>
      </c>
      <c r="S419" s="6">
        <f>O419-I419</f>
        <v>0</v>
      </c>
      <c r="T419" s="6">
        <f>I419-O419</f>
        <v>0</v>
      </c>
      <c r="U419" s="28">
        <f>O419/I419*100</f>
        <v>100</v>
      </c>
      <c r="V419" s="38">
        <f>O419-I419</f>
        <v>0</v>
      </c>
      <c r="W419" s="38">
        <f>I419-O419</f>
        <v>0</v>
      </c>
      <c r="X419" s="37">
        <f>O419/I419*100</f>
        <v>100</v>
      </c>
      <c r="Y419" s="36">
        <v>4455</v>
      </c>
    </row>
    <row r="420" spans="1:25" s="7" customFormat="1" x14ac:dyDescent="0.25">
      <c r="A420" s="130">
        <v>412900</v>
      </c>
      <c r="B420" s="31" t="s">
        <v>30</v>
      </c>
      <c r="C420" s="42" t="s">
        <v>29</v>
      </c>
      <c r="D420" s="31" t="s">
        <v>852</v>
      </c>
      <c r="E420" s="31" t="s">
        <v>737</v>
      </c>
      <c r="F420" s="133" t="s">
        <v>6</v>
      </c>
      <c r="G420" s="36">
        <v>75935.350000000006</v>
      </c>
      <c r="H420" s="36">
        <v>67914</v>
      </c>
      <c r="I420" s="36">
        <v>73914</v>
      </c>
      <c r="J420" s="36">
        <v>73914</v>
      </c>
      <c r="K420" s="39">
        <v>84288</v>
      </c>
      <c r="L420" s="36"/>
      <c r="M420" s="36">
        <v>68714</v>
      </c>
      <c r="N420" s="36">
        <v>63714</v>
      </c>
      <c r="O420" s="36">
        <v>63714</v>
      </c>
      <c r="P420" s="39"/>
      <c r="Q420" s="6">
        <f>O420-N420</f>
        <v>0</v>
      </c>
      <c r="R420" s="6">
        <f>N420-O420</f>
        <v>0</v>
      </c>
      <c r="S420" s="6"/>
      <c r="T420" s="6">
        <f>I420-O420</f>
        <v>10200</v>
      </c>
      <c r="U420" s="28">
        <f>O420/I420*100</f>
        <v>86.200178585924178</v>
      </c>
      <c r="V420" s="38"/>
      <c r="W420" s="38">
        <f>I420-O420</f>
        <v>10200</v>
      </c>
      <c r="X420" s="37">
        <f>O420/I420*100</f>
        <v>86.200178585924178</v>
      </c>
      <c r="Y420" s="36">
        <v>63714</v>
      </c>
    </row>
    <row r="421" spans="1:25" s="7" customFormat="1" x14ac:dyDescent="0.25">
      <c r="A421" s="130">
        <v>415200</v>
      </c>
      <c r="B421" s="31" t="s">
        <v>30</v>
      </c>
      <c r="C421" s="42" t="s">
        <v>29</v>
      </c>
      <c r="D421" s="31" t="s">
        <v>851</v>
      </c>
      <c r="E421" s="31" t="s">
        <v>735</v>
      </c>
      <c r="F421" s="133" t="s">
        <v>832</v>
      </c>
      <c r="G421" s="36">
        <v>0</v>
      </c>
      <c r="H421" s="36">
        <v>6435</v>
      </c>
      <c r="I421" s="36">
        <v>6435</v>
      </c>
      <c r="J421" s="36">
        <v>6435</v>
      </c>
      <c r="K421" s="39"/>
      <c r="L421" s="36"/>
      <c r="M421" s="36">
        <v>6435</v>
      </c>
      <c r="N421" s="36">
        <v>6435</v>
      </c>
      <c r="O421" s="36">
        <v>6435</v>
      </c>
      <c r="P421" s="39"/>
      <c r="Q421" s="6">
        <f>O421-N421</f>
        <v>0</v>
      </c>
      <c r="R421" s="6">
        <f>N421-O421</f>
        <v>0</v>
      </c>
      <c r="S421" s="6">
        <f>O421-I421</f>
        <v>0</v>
      </c>
      <c r="T421" s="6">
        <f>I421-O421</f>
        <v>0</v>
      </c>
      <c r="U421" s="28">
        <f>O421/I421*100</f>
        <v>100</v>
      </c>
      <c r="V421" s="38">
        <f>O421-I421</f>
        <v>0</v>
      </c>
      <c r="W421" s="38">
        <f>I421-O421</f>
        <v>0</v>
      </c>
      <c r="X421" s="37">
        <f>O421/I421*100</f>
        <v>100</v>
      </c>
      <c r="Y421" s="36">
        <v>6435</v>
      </c>
    </row>
    <row r="422" spans="1:25" s="7" customFormat="1" ht="30" x14ac:dyDescent="0.25">
      <c r="A422" s="47"/>
      <c r="B422" s="47"/>
      <c r="C422" s="47"/>
      <c r="D422" s="47"/>
      <c r="E422" s="47"/>
      <c r="F422" s="50" t="s">
        <v>850</v>
      </c>
      <c r="G422" s="126">
        <f>SUM(G424:G429)</f>
        <v>63651.229999999996</v>
      </c>
      <c r="H422" s="126">
        <f>SUM(H424:H429)</f>
        <v>63360</v>
      </c>
      <c r="I422" s="126">
        <f>SUM(I424:I429)</f>
        <v>63360</v>
      </c>
      <c r="J422" s="126">
        <f>SUM(J424:J429)</f>
        <v>63360</v>
      </c>
      <c r="K422" s="127">
        <f>SUM(K424:K429)</f>
        <v>53803</v>
      </c>
      <c r="L422" s="126">
        <f>SUM(L424:L429)</f>
        <v>0</v>
      </c>
      <c r="M422" s="126">
        <f>SUM(M424:M429)</f>
        <v>70000</v>
      </c>
      <c r="N422" s="126">
        <f>SUM(N424:N429)</f>
        <v>60000</v>
      </c>
      <c r="O422" s="126">
        <f>SUM(O424:O429)</f>
        <v>60000</v>
      </c>
      <c r="P422" s="126">
        <f>SUM(P424:P429)</f>
        <v>0</v>
      </c>
      <c r="Q422" s="126">
        <f>SUM(Q424:Q429)</f>
        <v>0</v>
      </c>
      <c r="R422" s="126">
        <f>SUM(R424:R429)</f>
        <v>0</v>
      </c>
      <c r="S422" s="126">
        <f>SUM(S424:S429)</f>
        <v>6923</v>
      </c>
      <c r="T422" s="126">
        <f>SUM(T424:T429)</f>
        <v>10283</v>
      </c>
      <c r="U422" s="126">
        <f>SUM(U424:U429)</f>
        <v>677.82204472851959</v>
      </c>
      <c r="V422" s="126">
        <f>SUM(V424:V429)</f>
        <v>6923</v>
      </c>
      <c r="W422" s="126">
        <f>SUM(W424:W429)</f>
        <v>10283</v>
      </c>
      <c r="X422" s="127">
        <f>O422/I422*100</f>
        <v>94.696969696969703</v>
      </c>
      <c r="Y422" s="126">
        <f>SUM(Y424:Y429)</f>
        <v>60000</v>
      </c>
    </row>
    <row r="423" spans="1:25" s="7" customFormat="1" ht="30" x14ac:dyDescent="0.25">
      <c r="A423" s="47"/>
      <c r="B423" s="47"/>
      <c r="C423" s="47"/>
      <c r="D423" s="47"/>
      <c r="E423" s="47"/>
      <c r="F423" s="52" t="s">
        <v>849</v>
      </c>
      <c r="G423" s="134"/>
      <c r="H423" s="134"/>
      <c r="I423" s="134"/>
      <c r="J423" s="134"/>
      <c r="K423" s="136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6"/>
      <c r="Y423" s="134"/>
    </row>
    <row r="424" spans="1:25" s="7" customFormat="1" ht="30" x14ac:dyDescent="0.25">
      <c r="A424" s="32">
        <v>411200</v>
      </c>
      <c r="B424" s="31" t="s">
        <v>30</v>
      </c>
      <c r="C424" s="42" t="s">
        <v>29</v>
      </c>
      <c r="D424" s="31" t="s">
        <v>848</v>
      </c>
      <c r="E424" s="31" t="s">
        <v>733</v>
      </c>
      <c r="F424" s="33" t="s">
        <v>36</v>
      </c>
      <c r="G424" s="6">
        <v>117.3</v>
      </c>
      <c r="H424" s="6">
        <v>990</v>
      </c>
      <c r="I424" s="6">
        <v>990</v>
      </c>
      <c r="J424" s="6">
        <v>990</v>
      </c>
      <c r="K424" s="29">
        <v>117</v>
      </c>
      <c r="L424" s="6"/>
      <c r="M424" s="6">
        <v>1000</v>
      </c>
      <c r="N424" s="6">
        <v>1000</v>
      </c>
      <c r="O424" s="6">
        <v>1000</v>
      </c>
      <c r="P424" s="29"/>
      <c r="Q424" s="6">
        <f>O424-N424</f>
        <v>0</v>
      </c>
      <c r="R424" s="6">
        <f>N424-O424</f>
        <v>0</v>
      </c>
      <c r="S424" s="6">
        <f>O424-I424</f>
        <v>10</v>
      </c>
      <c r="T424" s="6"/>
      <c r="U424" s="28">
        <f>O424/I424*100</f>
        <v>101.01010101010101</v>
      </c>
      <c r="V424" s="38">
        <f>O424-I424</f>
        <v>10</v>
      </c>
      <c r="W424" s="38"/>
      <c r="X424" s="37">
        <f>O424/I424*100</f>
        <v>101.01010101010101</v>
      </c>
      <c r="Y424" s="6">
        <v>1000</v>
      </c>
    </row>
    <row r="425" spans="1:25" s="7" customFormat="1" ht="30" x14ac:dyDescent="0.25">
      <c r="A425" s="130">
        <v>412200</v>
      </c>
      <c r="B425" s="31" t="s">
        <v>30</v>
      </c>
      <c r="C425" s="42" t="s">
        <v>29</v>
      </c>
      <c r="D425" s="31" t="s">
        <v>847</v>
      </c>
      <c r="E425" s="31" t="s">
        <v>731</v>
      </c>
      <c r="F425" s="33" t="s">
        <v>34</v>
      </c>
      <c r="G425" s="40">
        <v>5628</v>
      </c>
      <c r="H425" s="40">
        <v>4950</v>
      </c>
      <c r="I425" s="40">
        <v>4950</v>
      </c>
      <c r="J425" s="40">
        <v>4950</v>
      </c>
      <c r="K425" s="123">
        <v>4068</v>
      </c>
      <c r="L425" s="40"/>
      <c r="M425" s="40">
        <v>5000</v>
      </c>
      <c r="N425" s="40">
        <v>5000</v>
      </c>
      <c r="O425" s="40">
        <v>5000</v>
      </c>
      <c r="P425" s="123"/>
      <c r="Q425" s="6">
        <f>O425-N425</f>
        <v>0</v>
      </c>
      <c r="R425" s="6">
        <f>N425-O425</f>
        <v>0</v>
      </c>
      <c r="S425" s="6">
        <f>O425-I425</f>
        <v>50</v>
      </c>
      <c r="T425" s="6"/>
      <c r="U425" s="28">
        <f>O425/I425*100</f>
        <v>101.01010101010101</v>
      </c>
      <c r="V425" s="38">
        <f>O425-I425</f>
        <v>50</v>
      </c>
      <c r="W425" s="38"/>
      <c r="X425" s="37">
        <f>O425/I425*100</f>
        <v>101.01010101010101</v>
      </c>
      <c r="Y425" s="40">
        <v>5000</v>
      </c>
    </row>
    <row r="426" spans="1:25" s="7" customFormat="1" x14ac:dyDescent="0.25">
      <c r="A426" s="43">
        <v>412600</v>
      </c>
      <c r="B426" s="31" t="s">
        <v>30</v>
      </c>
      <c r="C426" s="42" t="s">
        <v>29</v>
      </c>
      <c r="D426" s="32">
        <v>200</v>
      </c>
      <c r="E426" s="32">
        <v>244</v>
      </c>
      <c r="F426" s="41" t="s">
        <v>32</v>
      </c>
      <c r="G426" s="40">
        <v>448.2</v>
      </c>
      <c r="H426" s="40">
        <v>990</v>
      </c>
      <c r="I426" s="40">
        <v>990</v>
      </c>
      <c r="J426" s="40">
        <v>990</v>
      </c>
      <c r="K426" s="123">
        <v>200</v>
      </c>
      <c r="L426" s="40"/>
      <c r="M426" s="40">
        <v>1000</v>
      </c>
      <c r="N426" s="40">
        <v>1000</v>
      </c>
      <c r="O426" s="40">
        <v>1000</v>
      </c>
      <c r="P426" s="123"/>
      <c r="Q426" s="6">
        <f>O426-N426</f>
        <v>0</v>
      </c>
      <c r="R426" s="6">
        <f>N426-O426</f>
        <v>0</v>
      </c>
      <c r="S426" s="6">
        <f>O426-I426</f>
        <v>10</v>
      </c>
      <c r="T426" s="6"/>
      <c r="U426" s="28">
        <f>O426/I426*100</f>
        <v>101.01010101010101</v>
      </c>
      <c r="V426" s="38">
        <f>O426-I426</f>
        <v>10</v>
      </c>
      <c r="W426" s="38"/>
      <c r="X426" s="37">
        <f>O426/I426*100</f>
        <v>101.01010101010101</v>
      </c>
      <c r="Y426" s="40">
        <v>1000</v>
      </c>
    </row>
    <row r="427" spans="1:25" s="7" customFormat="1" x14ac:dyDescent="0.25">
      <c r="A427" s="43">
        <v>412700</v>
      </c>
      <c r="B427" s="31" t="s">
        <v>30</v>
      </c>
      <c r="C427" s="42" t="s">
        <v>29</v>
      </c>
      <c r="D427" s="31" t="s">
        <v>846</v>
      </c>
      <c r="E427" s="31" t="s">
        <v>725</v>
      </c>
      <c r="F427" s="41" t="s">
        <v>7</v>
      </c>
      <c r="G427" s="40">
        <v>3092.98</v>
      </c>
      <c r="H427" s="40">
        <v>1287</v>
      </c>
      <c r="I427" s="40">
        <v>1287</v>
      </c>
      <c r="J427" s="40">
        <v>1287</v>
      </c>
      <c r="K427" s="123">
        <v>2337</v>
      </c>
      <c r="L427" s="40"/>
      <c r="M427" s="40">
        <v>2000</v>
      </c>
      <c r="N427" s="40">
        <v>2000</v>
      </c>
      <c r="O427" s="40">
        <v>2000</v>
      </c>
      <c r="P427" s="123"/>
      <c r="Q427" s="6">
        <f>O427-N427</f>
        <v>0</v>
      </c>
      <c r="R427" s="6">
        <f>N427-O427</f>
        <v>0</v>
      </c>
      <c r="S427" s="6">
        <f>O427-I427</f>
        <v>713</v>
      </c>
      <c r="T427" s="6"/>
      <c r="U427" s="28">
        <f>O427/I427*100</f>
        <v>155.4001554001554</v>
      </c>
      <c r="V427" s="38">
        <f>O427-I427</f>
        <v>713</v>
      </c>
      <c r="W427" s="38"/>
      <c r="X427" s="37">
        <f>O427/I427*100</f>
        <v>155.4001554001554</v>
      </c>
      <c r="Y427" s="40">
        <v>2000</v>
      </c>
    </row>
    <row r="428" spans="1:25" s="7" customFormat="1" ht="35.25" customHeight="1" x14ac:dyDescent="0.25">
      <c r="A428" s="43">
        <v>412900</v>
      </c>
      <c r="B428" s="31" t="s">
        <v>30</v>
      </c>
      <c r="C428" s="42" t="s">
        <v>29</v>
      </c>
      <c r="D428" s="31" t="s">
        <v>845</v>
      </c>
      <c r="E428" s="31" t="s">
        <v>723</v>
      </c>
      <c r="F428" s="41" t="s">
        <v>844</v>
      </c>
      <c r="G428" s="40">
        <v>40591.769999999997</v>
      </c>
      <c r="H428" s="40">
        <v>41283</v>
      </c>
      <c r="I428" s="40">
        <v>41283</v>
      </c>
      <c r="J428" s="40">
        <v>55143</v>
      </c>
      <c r="K428" s="123">
        <v>47081</v>
      </c>
      <c r="L428" s="40"/>
      <c r="M428" s="40">
        <v>41000</v>
      </c>
      <c r="N428" s="40">
        <v>31000</v>
      </c>
      <c r="O428" s="40">
        <v>31000</v>
      </c>
      <c r="P428" s="123"/>
      <c r="Q428" s="6">
        <f>O428-N428</f>
        <v>0</v>
      </c>
      <c r="R428" s="6">
        <f>N428-O428</f>
        <v>0</v>
      </c>
      <c r="S428" s="6"/>
      <c r="T428" s="6">
        <f>I428-O428</f>
        <v>10283</v>
      </c>
      <c r="U428" s="28">
        <f>O428/I428*100</f>
        <v>75.091441997916817</v>
      </c>
      <c r="V428" s="38"/>
      <c r="W428" s="38">
        <f>I428-O428</f>
        <v>10283</v>
      </c>
      <c r="X428" s="37">
        <f>O428/I428*100</f>
        <v>75.091441997916817</v>
      </c>
      <c r="Y428" s="40">
        <v>31000</v>
      </c>
    </row>
    <row r="429" spans="1:25" s="7" customFormat="1" ht="29.25" customHeight="1" x14ac:dyDescent="0.25">
      <c r="A429" s="130">
        <v>416100</v>
      </c>
      <c r="B429" s="31" t="s">
        <v>30</v>
      </c>
      <c r="C429" s="42" t="s">
        <v>29</v>
      </c>
      <c r="D429" s="31" t="s">
        <v>843</v>
      </c>
      <c r="E429" s="31" t="s">
        <v>842</v>
      </c>
      <c r="F429" s="41" t="s">
        <v>841</v>
      </c>
      <c r="G429" s="40">
        <v>13772.98</v>
      </c>
      <c r="H429" s="40">
        <v>13860</v>
      </c>
      <c r="I429" s="40">
        <v>13860</v>
      </c>
      <c r="J429" s="40">
        <v>0</v>
      </c>
      <c r="K429" s="123"/>
      <c r="L429" s="40"/>
      <c r="M429" s="40">
        <v>20000</v>
      </c>
      <c r="N429" s="40">
        <v>20000</v>
      </c>
      <c r="O429" s="40">
        <v>20000</v>
      </c>
      <c r="P429" s="123"/>
      <c r="Q429" s="6">
        <f>O429-N429</f>
        <v>0</v>
      </c>
      <c r="R429" s="6">
        <f>N429-O429</f>
        <v>0</v>
      </c>
      <c r="S429" s="6">
        <f>O429-I429</f>
        <v>6140</v>
      </c>
      <c r="T429" s="6"/>
      <c r="U429" s="28">
        <f>O429/I429*100</f>
        <v>144.3001443001443</v>
      </c>
      <c r="V429" s="38">
        <f>O429-I429</f>
        <v>6140</v>
      </c>
      <c r="W429" s="38"/>
      <c r="X429" s="37">
        <f>O429/I429*100</f>
        <v>144.3001443001443</v>
      </c>
      <c r="Y429" s="40">
        <v>20000</v>
      </c>
    </row>
    <row r="430" spans="1:25" s="7" customFormat="1" x14ac:dyDescent="0.25">
      <c r="A430" s="47"/>
      <c r="B430" s="47"/>
      <c r="C430" s="47"/>
      <c r="D430" s="47"/>
      <c r="E430" s="47"/>
      <c r="F430" s="50" t="s">
        <v>840</v>
      </c>
      <c r="G430" s="126">
        <f>SUM(G432:G437)</f>
        <v>21357.69</v>
      </c>
      <c r="H430" s="126">
        <f>SUM(H432:H437)</f>
        <v>24751</v>
      </c>
      <c r="I430" s="126">
        <f>SUM(I432:I438)</f>
        <v>29701</v>
      </c>
      <c r="J430" s="126">
        <f>SUM(J432:J438)</f>
        <v>29701</v>
      </c>
      <c r="K430" s="126">
        <f>SUM(K432:K438)</f>
        <v>27100</v>
      </c>
      <c r="L430" s="126">
        <f>SUM(L432:L438)</f>
        <v>0</v>
      </c>
      <c r="M430" s="126">
        <f>SUM(M432:M438)</f>
        <v>37000</v>
      </c>
      <c r="N430" s="126">
        <f>SUM(N432:N438)</f>
        <v>31000</v>
      </c>
      <c r="O430" s="126">
        <f>SUM(O432:O438)</f>
        <v>37000</v>
      </c>
      <c r="P430" s="126">
        <f>SUM(P432:P438)</f>
        <v>12000</v>
      </c>
      <c r="Q430" s="126">
        <f>SUM(Q432:Q438)</f>
        <v>6000</v>
      </c>
      <c r="R430" s="126">
        <f>SUM(R432:R438)</f>
        <v>0</v>
      </c>
      <c r="S430" s="126">
        <f>SUM(S432:S438)</f>
        <v>8090</v>
      </c>
      <c r="T430" s="126">
        <f>SUM(T432:T438)</f>
        <v>791</v>
      </c>
      <c r="U430" s="126">
        <f>SUM(U432:U438)</f>
        <v>648.26271550308888</v>
      </c>
      <c r="V430" s="126">
        <f>SUM(V432:V438)</f>
        <v>8090</v>
      </c>
      <c r="W430" s="126">
        <f>SUM(W432:W438)</f>
        <v>791</v>
      </c>
      <c r="X430" s="127">
        <f>O430/I430*100</f>
        <v>124.57493013703242</v>
      </c>
      <c r="Y430" s="126">
        <f>SUM(Y432:Y438)</f>
        <v>37000</v>
      </c>
    </row>
    <row r="431" spans="1:25" s="7" customFormat="1" ht="30" x14ac:dyDescent="0.25">
      <c r="A431" s="47"/>
      <c r="B431" s="47"/>
      <c r="C431" s="47"/>
      <c r="D431" s="47"/>
      <c r="E431" s="47"/>
      <c r="F431" s="52" t="s">
        <v>839</v>
      </c>
      <c r="G431" s="134"/>
      <c r="H431" s="134"/>
      <c r="I431" s="134"/>
      <c r="J431" s="134"/>
      <c r="K431" s="136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6"/>
      <c r="Y431" s="134"/>
    </row>
    <row r="432" spans="1:25" s="7" customFormat="1" ht="12.75" customHeight="1" x14ac:dyDescent="0.25">
      <c r="A432" s="130">
        <v>412200</v>
      </c>
      <c r="B432" s="31" t="s">
        <v>30</v>
      </c>
      <c r="C432" s="42" t="s">
        <v>29</v>
      </c>
      <c r="D432" s="31" t="s">
        <v>838</v>
      </c>
      <c r="E432" s="31" t="s">
        <v>711</v>
      </c>
      <c r="F432" s="88" t="s">
        <v>34</v>
      </c>
      <c r="G432" s="36">
        <v>810</v>
      </c>
      <c r="H432" s="36">
        <v>1683</v>
      </c>
      <c r="I432" s="36">
        <v>1683</v>
      </c>
      <c r="J432" s="36">
        <v>1683</v>
      </c>
      <c r="K432" s="39">
        <v>1180</v>
      </c>
      <c r="L432" s="36"/>
      <c r="M432" s="36">
        <v>1683</v>
      </c>
      <c r="N432" s="36">
        <v>1683</v>
      </c>
      <c r="O432" s="36">
        <v>1683</v>
      </c>
      <c r="P432" s="39"/>
      <c r="Q432" s="6">
        <f>O432-N432</f>
        <v>0</v>
      </c>
      <c r="R432" s="6">
        <f>N432-O432</f>
        <v>0</v>
      </c>
      <c r="S432" s="6">
        <f>O432-I432</f>
        <v>0</v>
      </c>
      <c r="T432" s="6">
        <f>I432-O432</f>
        <v>0</v>
      </c>
      <c r="U432" s="28">
        <f>O432/I432*100</f>
        <v>100</v>
      </c>
      <c r="V432" s="38">
        <f>O432-I432</f>
        <v>0</v>
      </c>
      <c r="W432" s="38">
        <f>I432-O432</f>
        <v>0</v>
      </c>
      <c r="X432" s="37">
        <f>O432/I432*100</f>
        <v>100</v>
      </c>
      <c r="Y432" s="36">
        <v>1683</v>
      </c>
    </row>
    <row r="433" spans="1:25" s="7" customFormat="1" ht="13.5" customHeight="1" x14ac:dyDescent="0.25">
      <c r="A433" s="130">
        <v>412400</v>
      </c>
      <c r="B433" s="31" t="s">
        <v>30</v>
      </c>
      <c r="C433" s="42" t="s">
        <v>29</v>
      </c>
      <c r="D433" s="31" t="s">
        <v>837</v>
      </c>
      <c r="E433" s="31" t="s">
        <v>710</v>
      </c>
      <c r="F433" s="133" t="s">
        <v>10</v>
      </c>
      <c r="G433" s="36">
        <v>0</v>
      </c>
      <c r="H433" s="36">
        <v>0</v>
      </c>
      <c r="I433" s="36">
        <v>0</v>
      </c>
      <c r="J433" s="36">
        <v>0</v>
      </c>
      <c r="K433" s="39"/>
      <c r="L433" s="36"/>
      <c r="M433" s="36">
        <v>0</v>
      </c>
      <c r="N433" s="36">
        <v>0</v>
      </c>
      <c r="O433" s="36">
        <v>0</v>
      </c>
      <c r="P433" s="39"/>
      <c r="Q433" s="6">
        <f>O433-N433</f>
        <v>0</v>
      </c>
      <c r="R433" s="6">
        <f>N433-O433</f>
        <v>0</v>
      </c>
      <c r="S433" s="6">
        <f>O433-I433</f>
        <v>0</v>
      </c>
      <c r="T433" s="6">
        <f>I433-O433</f>
        <v>0</v>
      </c>
      <c r="U433" s="28"/>
      <c r="V433" s="38">
        <f>O433-I433</f>
        <v>0</v>
      </c>
      <c r="W433" s="38">
        <f>I433-O433</f>
        <v>0</v>
      </c>
      <c r="X433" s="37"/>
      <c r="Y433" s="36">
        <v>0</v>
      </c>
    </row>
    <row r="434" spans="1:25" s="7" customFormat="1" x14ac:dyDescent="0.25">
      <c r="A434" s="130">
        <v>412600</v>
      </c>
      <c r="B434" s="31" t="s">
        <v>30</v>
      </c>
      <c r="C434" s="42" t="s">
        <v>29</v>
      </c>
      <c r="D434" s="31" t="s">
        <v>836</v>
      </c>
      <c r="E434" s="31" t="s">
        <v>709</v>
      </c>
      <c r="F434" s="133" t="s">
        <v>32</v>
      </c>
      <c r="G434" s="36">
        <v>0</v>
      </c>
      <c r="H434" s="36">
        <v>0</v>
      </c>
      <c r="I434" s="36">
        <v>0</v>
      </c>
      <c r="J434" s="36">
        <v>0</v>
      </c>
      <c r="K434" s="39"/>
      <c r="L434" s="36"/>
      <c r="M434" s="36">
        <v>0</v>
      </c>
      <c r="N434" s="36">
        <v>0</v>
      </c>
      <c r="O434" s="36">
        <v>0</v>
      </c>
      <c r="P434" s="39"/>
      <c r="Q434" s="6">
        <f>O434-N434</f>
        <v>0</v>
      </c>
      <c r="R434" s="6">
        <f>N434-O434</f>
        <v>0</v>
      </c>
      <c r="S434" s="6">
        <f>O434-I434</f>
        <v>0</v>
      </c>
      <c r="T434" s="6">
        <f>I434-O434</f>
        <v>0</v>
      </c>
      <c r="U434" s="28"/>
      <c r="V434" s="38">
        <f>O434-I434</f>
        <v>0</v>
      </c>
      <c r="W434" s="38">
        <f>I434-O434</f>
        <v>0</v>
      </c>
      <c r="X434" s="37"/>
      <c r="Y434" s="36">
        <v>0</v>
      </c>
    </row>
    <row r="435" spans="1:25" s="7" customFormat="1" x14ac:dyDescent="0.25">
      <c r="A435" s="130">
        <v>412700</v>
      </c>
      <c r="B435" s="31" t="s">
        <v>30</v>
      </c>
      <c r="C435" s="42" t="s">
        <v>29</v>
      </c>
      <c r="D435" s="31" t="s">
        <v>835</v>
      </c>
      <c r="E435" s="31" t="s">
        <v>708</v>
      </c>
      <c r="F435" s="133" t="s">
        <v>7</v>
      </c>
      <c r="G435" s="36">
        <v>0</v>
      </c>
      <c r="H435" s="36">
        <v>396</v>
      </c>
      <c r="I435" s="36">
        <v>396</v>
      </c>
      <c r="J435" s="36">
        <v>396</v>
      </c>
      <c r="K435" s="39">
        <v>51</v>
      </c>
      <c r="L435" s="36"/>
      <c r="M435" s="36">
        <v>396</v>
      </c>
      <c r="N435" s="36">
        <v>396</v>
      </c>
      <c r="O435" s="36">
        <v>396</v>
      </c>
      <c r="P435" s="39"/>
      <c r="Q435" s="6">
        <f>O435-N435</f>
        <v>0</v>
      </c>
      <c r="R435" s="6">
        <f>N435-O435</f>
        <v>0</v>
      </c>
      <c r="S435" s="6">
        <f>O435-I435</f>
        <v>0</v>
      </c>
      <c r="T435" s="6">
        <f>I435-O435</f>
        <v>0</v>
      </c>
      <c r="U435" s="28">
        <f>O435/I435*100</f>
        <v>100</v>
      </c>
      <c r="V435" s="38">
        <f>O435-I435</f>
        <v>0</v>
      </c>
      <c r="W435" s="38">
        <f>I435-O435</f>
        <v>0</v>
      </c>
      <c r="X435" s="37">
        <f>O435/I435*100</f>
        <v>100</v>
      </c>
      <c r="Y435" s="36">
        <v>396</v>
      </c>
    </row>
    <row r="436" spans="1:25" s="7" customFormat="1" x14ac:dyDescent="0.25">
      <c r="A436" s="130">
        <v>412900</v>
      </c>
      <c r="B436" s="31" t="s">
        <v>30</v>
      </c>
      <c r="C436" s="42" t="s">
        <v>29</v>
      </c>
      <c r="D436" s="31" t="s">
        <v>834</v>
      </c>
      <c r="E436" s="31" t="s">
        <v>706</v>
      </c>
      <c r="F436" s="133" t="s">
        <v>6</v>
      </c>
      <c r="G436" s="36">
        <v>20547.689999999999</v>
      </c>
      <c r="H436" s="36">
        <v>13712</v>
      </c>
      <c r="I436" s="36">
        <v>13712</v>
      </c>
      <c r="J436" s="36">
        <v>13712</v>
      </c>
      <c r="K436" s="39">
        <v>19919</v>
      </c>
      <c r="L436" s="36"/>
      <c r="M436" s="36">
        <v>12921</v>
      </c>
      <c r="N436" s="36">
        <v>12921</v>
      </c>
      <c r="O436" s="36">
        <v>12921</v>
      </c>
      <c r="P436" s="39"/>
      <c r="Q436" s="6">
        <f>O436-N436</f>
        <v>0</v>
      </c>
      <c r="R436" s="6">
        <f>N436-O436</f>
        <v>0</v>
      </c>
      <c r="S436" s="6"/>
      <c r="T436" s="6">
        <f>I436-O436</f>
        <v>791</v>
      </c>
      <c r="U436" s="28">
        <f>O436/I436*100</f>
        <v>94.231330221703615</v>
      </c>
      <c r="V436" s="38"/>
      <c r="W436" s="38">
        <f>I436-O436</f>
        <v>791</v>
      </c>
      <c r="X436" s="37">
        <f>O436/I436*100</f>
        <v>94.231330221703615</v>
      </c>
      <c r="Y436" s="36">
        <v>12921</v>
      </c>
    </row>
    <row r="437" spans="1:25" s="7" customFormat="1" x14ac:dyDescent="0.25">
      <c r="A437" s="130">
        <v>415200</v>
      </c>
      <c r="B437" s="31" t="s">
        <v>30</v>
      </c>
      <c r="C437" s="42" t="s">
        <v>29</v>
      </c>
      <c r="D437" s="31" t="s">
        <v>833</v>
      </c>
      <c r="E437" s="31" t="s">
        <v>705</v>
      </c>
      <c r="F437" s="133" t="s">
        <v>832</v>
      </c>
      <c r="G437" s="36">
        <v>0</v>
      </c>
      <c r="H437" s="36">
        <v>8960</v>
      </c>
      <c r="I437" s="36">
        <v>8960</v>
      </c>
      <c r="J437" s="36">
        <v>8960</v>
      </c>
      <c r="K437" s="39">
        <v>1000</v>
      </c>
      <c r="L437" s="36"/>
      <c r="M437" s="36">
        <v>10000</v>
      </c>
      <c r="N437" s="36">
        <v>10000</v>
      </c>
      <c r="O437" s="36">
        <v>10000</v>
      </c>
      <c r="P437" s="39"/>
      <c r="Q437" s="6">
        <f>O437-N437</f>
        <v>0</v>
      </c>
      <c r="R437" s="6">
        <f>N437-O437</f>
        <v>0</v>
      </c>
      <c r="S437" s="6">
        <f>O437-I437</f>
        <v>1040</v>
      </c>
      <c r="T437" s="6"/>
      <c r="U437" s="28">
        <f>O437/I437*100</f>
        <v>111.60714285714286</v>
      </c>
      <c r="V437" s="38">
        <f>O437-I437</f>
        <v>1040</v>
      </c>
      <c r="W437" s="38"/>
      <c r="X437" s="37">
        <f>O437/I437*100</f>
        <v>111.60714285714286</v>
      </c>
      <c r="Y437" s="36">
        <v>10000</v>
      </c>
    </row>
    <row r="438" spans="1:25" s="7" customFormat="1" x14ac:dyDescent="0.25">
      <c r="A438" s="43">
        <v>415200</v>
      </c>
      <c r="B438" s="31" t="s">
        <v>30</v>
      </c>
      <c r="C438" s="42" t="s">
        <v>29</v>
      </c>
      <c r="D438" s="31" t="s">
        <v>825</v>
      </c>
      <c r="E438" s="31" t="s">
        <v>703</v>
      </c>
      <c r="F438" s="41" t="s">
        <v>824</v>
      </c>
      <c r="G438" s="40">
        <v>5698.05</v>
      </c>
      <c r="H438" s="40">
        <v>4950</v>
      </c>
      <c r="I438" s="40">
        <v>4950</v>
      </c>
      <c r="J438" s="40">
        <v>4950</v>
      </c>
      <c r="K438" s="39">
        <v>4950</v>
      </c>
      <c r="L438" s="36"/>
      <c r="M438" s="36">
        <v>12000</v>
      </c>
      <c r="N438" s="138">
        <v>6000</v>
      </c>
      <c r="O438" s="36">
        <v>12000</v>
      </c>
      <c r="P438" s="36">
        <v>12000</v>
      </c>
      <c r="Q438" s="6">
        <f>O438-N438</f>
        <v>6000</v>
      </c>
      <c r="R438" s="6"/>
      <c r="S438" s="6">
        <f>O438-I438</f>
        <v>7050</v>
      </c>
      <c r="T438" s="6"/>
      <c r="U438" s="28">
        <f>O438/I438*100</f>
        <v>242.42424242424244</v>
      </c>
      <c r="V438" s="38">
        <f>O438-I438</f>
        <v>7050</v>
      </c>
      <c r="W438" s="38"/>
      <c r="X438" s="37">
        <f>O438/I438*100</f>
        <v>242.42424242424244</v>
      </c>
      <c r="Y438" s="36">
        <v>12000</v>
      </c>
    </row>
    <row r="439" spans="1:25" s="7" customFormat="1" ht="30" hidden="1" customHeight="1" x14ac:dyDescent="0.25">
      <c r="A439" s="47"/>
      <c r="B439" s="47"/>
      <c r="C439" s="47"/>
      <c r="D439" s="47"/>
      <c r="E439" s="47"/>
      <c r="F439" s="50" t="s">
        <v>39</v>
      </c>
      <c r="G439" s="126">
        <f>SUM(G441:G447)</f>
        <v>13188.24</v>
      </c>
      <c r="H439" s="126">
        <f>SUM(H441:H447)</f>
        <v>21790</v>
      </c>
      <c r="I439" s="126">
        <f>SUM(I441:I447)</f>
        <v>0</v>
      </c>
      <c r="J439" s="126">
        <f>SUM(J441:J447)</f>
        <v>0</v>
      </c>
      <c r="K439" s="127">
        <f>SUM(K441:K447)</f>
        <v>0</v>
      </c>
      <c r="L439" s="126">
        <f>SUM(L441:L447)</f>
        <v>0</v>
      </c>
      <c r="M439" s="126">
        <f>SUM(M441:M447)</f>
        <v>12000</v>
      </c>
      <c r="N439" s="126">
        <f>SUM(N441:N447)</f>
        <v>0</v>
      </c>
      <c r="O439" s="126">
        <f>SUM(O441:O447)</f>
        <v>0</v>
      </c>
      <c r="P439" s="126">
        <f>SUM(P441:P447)</f>
        <v>28840</v>
      </c>
      <c r="Q439" s="126">
        <f>SUM(Q441:Q447)</f>
        <v>0</v>
      </c>
      <c r="R439" s="126">
        <f>SUM(R441:R447)</f>
        <v>0</v>
      </c>
      <c r="S439" s="126">
        <f>SUM(S441:S447)</f>
        <v>0</v>
      </c>
      <c r="T439" s="126">
        <f>SUM(T441:T447)</f>
        <v>0</v>
      </c>
      <c r="U439" s="137" t="e">
        <f>O439/I439*100</f>
        <v>#DIV/0!</v>
      </c>
      <c r="V439" s="92"/>
      <c r="W439" s="92"/>
      <c r="X439" s="91"/>
      <c r="Y439" s="126">
        <f>SUM(Y441:Y447)</f>
        <v>0</v>
      </c>
    </row>
    <row r="440" spans="1:25" s="7" customFormat="1" ht="30" hidden="1" customHeight="1" x14ac:dyDescent="0.25">
      <c r="A440" s="47"/>
      <c r="B440" s="47"/>
      <c r="C440" s="47"/>
      <c r="D440" s="47"/>
      <c r="E440" s="47"/>
      <c r="F440" s="52" t="s">
        <v>831</v>
      </c>
      <c r="G440" s="134"/>
      <c r="H440" s="134"/>
      <c r="I440" s="134"/>
      <c r="J440" s="134"/>
      <c r="K440" s="136"/>
      <c r="L440" s="134"/>
      <c r="M440" s="134"/>
      <c r="N440" s="134"/>
      <c r="O440" s="134"/>
      <c r="P440" s="136"/>
      <c r="Q440" s="134"/>
      <c r="R440" s="134"/>
      <c r="S440" s="134"/>
      <c r="T440" s="134"/>
      <c r="U440" s="135"/>
      <c r="V440" s="92"/>
      <c r="W440" s="92"/>
      <c r="X440" s="91"/>
      <c r="Y440" s="134"/>
    </row>
    <row r="441" spans="1:25" s="7" customFormat="1" ht="12.75" hidden="1" customHeight="1" x14ac:dyDescent="0.25">
      <c r="A441" s="32">
        <v>411200</v>
      </c>
      <c r="B441" s="31" t="s">
        <v>30</v>
      </c>
      <c r="C441" s="42" t="s">
        <v>29</v>
      </c>
      <c r="D441" s="31" t="s">
        <v>830</v>
      </c>
      <c r="E441" s="31"/>
      <c r="F441" s="33" t="s">
        <v>36</v>
      </c>
      <c r="G441" s="6">
        <v>0</v>
      </c>
      <c r="H441" s="6">
        <v>297</v>
      </c>
      <c r="I441" s="40">
        <v>0</v>
      </c>
      <c r="J441" s="40">
        <v>0</v>
      </c>
      <c r="K441" s="39">
        <v>0</v>
      </c>
      <c r="L441" s="36"/>
      <c r="M441" s="36">
        <v>0</v>
      </c>
      <c r="N441" s="36">
        <v>0</v>
      </c>
      <c r="O441" s="36">
        <v>0</v>
      </c>
      <c r="P441" s="36">
        <v>297</v>
      </c>
      <c r="Q441" s="6">
        <f>O441-N441</f>
        <v>0</v>
      </c>
      <c r="R441" s="6">
        <f>N441-O441</f>
        <v>0</v>
      </c>
      <c r="S441" s="6">
        <f>O441-I441</f>
        <v>0</v>
      </c>
      <c r="T441" s="6">
        <f>I441-O441</f>
        <v>0</v>
      </c>
      <c r="U441" s="28"/>
      <c r="V441" s="92"/>
      <c r="W441" s="92"/>
      <c r="X441" s="91"/>
      <c r="Y441" s="36">
        <v>0</v>
      </c>
    </row>
    <row r="442" spans="1:25" s="7" customFormat="1" ht="30" hidden="1" customHeight="1" x14ac:dyDescent="0.25">
      <c r="A442" s="43">
        <v>412200</v>
      </c>
      <c r="B442" s="31" t="s">
        <v>30</v>
      </c>
      <c r="C442" s="42" t="s">
        <v>29</v>
      </c>
      <c r="D442" s="31" t="s">
        <v>829</v>
      </c>
      <c r="E442" s="31"/>
      <c r="F442" s="33" t="s">
        <v>34</v>
      </c>
      <c r="G442" s="6">
        <v>0</v>
      </c>
      <c r="H442" s="40">
        <v>990</v>
      </c>
      <c r="I442" s="40">
        <v>0</v>
      </c>
      <c r="J442" s="40">
        <v>0</v>
      </c>
      <c r="K442" s="39">
        <v>0</v>
      </c>
      <c r="L442" s="36"/>
      <c r="M442" s="36">
        <v>0</v>
      </c>
      <c r="N442" s="36">
        <v>0</v>
      </c>
      <c r="O442" s="36">
        <v>0</v>
      </c>
      <c r="P442" s="36">
        <v>990</v>
      </c>
      <c r="Q442" s="6">
        <f>O442-N442</f>
        <v>0</v>
      </c>
      <c r="R442" s="6">
        <f>N442-O442</f>
        <v>0</v>
      </c>
      <c r="S442" s="6">
        <f>O442-I442</f>
        <v>0</v>
      </c>
      <c r="T442" s="6">
        <f>I442-O442</f>
        <v>0</v>
      </c>
      <c r="U442" s="28"/>
      <c r="V442" s="92"/>
      <c r="W442" s="92"/>
      <c r="X442" s="91"/>
      <c r="Y442" s="36">
        <v>0</v>
      </c>
    </row>
    <row r="443" spans="1:25" s="7" customFormat="1" ht="15" hidden="1" customHeight="1" x14ac:dyDescent="0.25">
      <c r="A443" s="43">
        <v>412400</v>
      </c>
      <c r="B443" s="31" t="s">
        <v>30</v>
      </c>
      <c r="C443" s="42" t="s">
        <v>29</v>
      </c>
      <c r="D443" s="32">
        <v>212</v>
      </c>
      <c r="E443" s="32"/>
      <c r="F443" s="41" t="s">
        <v>10</v>
      </c>
      <c r="G443" s="6">
        <v>0</v>
      </c>
      <c r="H443" s="40">
        <v>0</v>
      </c>
      <c r="I443" s="40">
        <v>0</v>
      </c>
      <c r="J443" s="40">
        <v>0</v>
      </c>
      <c r="K443" s="39">
        <v>0</v>
      </c>
      <c r="L443" s="36"/>
      <c r="M443" s="36">
        <v>0</v>
      </c>
      <c r="N443" s="36">
        <v>0</v>
      </c>
      <c r="O443" s="36">
        <v>0</v>
      </c>
      <c r="P443" s="36">
        <v>0</v>
      </c>
      <c r="Q443" s="6">
        <f>O443-N443</f>
        <v>0</v>
      </c>
      <c r="R443" s="6">
        <f>N443-O443</f>
        <v>0</v>
      </c>
      <c r="S443" s="6">
        <f>O443-I443</f>
        <v>0</v>
      </c>
      <c r="T443" s="6">
        <f>I443-O443</f>
        <v>0</v>
      </c>
      <c r="U443" s="28"/>
      <c r="V443" s="92"/>
      <c r="W443" s="92"/>
      <c r="X443" s="91"/>
      <c r="Y443" s="36">
        <v>0</v>
      </c>
    </row>
    <row r="444" spans="1:25" s="7" customFormat="1" ht="15" hidden="1" customHeight="1" x14ac:dyDescent="0.25">
      <c r="A444" s="43">
        <v>412600</v>
      </c>
      <c r="B444" s="31" t="s">
        <v>30</v>
      </c>
      <c r="C444" s="42" t="s">
        <v>29</v>
      </c>
      <c r="D444" s="31" t="s">
        <v>828</v>
      </c>
      <c r="E444" s="31"/>
      <c r="F444" s="41" t="s">
        <v>32</v>
      </c>
      <c r="G444" s="6">
        <v>0</v>
      </c>
      <c r="H444" s="40">
        <v>1485</v>
      </c>
      <c r="I444" s="40">
        <v>0</v>
      </c>
      <c r="J444" s="40">
        <v>0</v>
      </c>
      <c r="K444" s="39">
        <v>0</v>
      </c>
      <c r="L444" s="36"/>
      <c r="M444" s="36">
        <v>0</v>
      </c>
      <c r="N444" s="36">
        <v>0</v>
      </c>
      <c r="O444" s="36">
        <v>0</v>
      </c>
      <c r="P444" s="36">
        <v>1485</v>
      </c>
      <c r="Q444" s="6">
        <f>O444-N444</f>
        <v>0</v>
      </c>
      <c r="R444" s="6">
        <f>N444-O444</f>
        <v>0</v>
      </c>
      <c r="S444" s="6">
        <f>O444-I444</f>
        <v>0</v>
      </c>
      <c r="T444" s="6">
        <f>I444-O444</f>
        <v>0</v>
      </c>
      <c r="U444" s="28"/>
      <c r="V444" s="92"/>
      <c r="W444" s="92"/>
      <c r="X444" s="91"/>
      <c r="Y444" s="36">
        <v>0</v>
      </c>
    </row>
    <row r="445" spans="1:25" s="7" customFormat="1" ht="15" hidden="1" customHeight="1" x14ac:dyDescent="0.25">
      <c r="A445" s="43">
        <v>412700</v>
      </c>
      <c r="B445" s="31" t="s">
        <v>30</v>
      </c>
      <c r="C445" s="42" t="s">
        <v>29</v>
      </c>
      <c r="D445" s="31" t="s">
        <v>827</v>
      </c>
      <c r="E445" s="31"/>
      <c r="F445" s="41" t="s">
        <v>7</v>
      </c>
      <c r="G445" s="6">
        <v>0</v>
      </c>
      <c r="H445" s="40">
        <v>1990</v>
      </c>
      <c r="I445" s="40">
        <v>0</v>
      </c>
      <c r="J445" s="40">
        <v>0</v>
      </c>
      <c r="K445" s="39">
        <v>0</v>
      </c>
      <c r="L445" s="36"/>
      <c r="M445" s="36">
        <v>0</v>
      </c>
      <c r="N445" s="36">
        <v>0</v>
      </c>
      <c r="O445" s="36">
        <v>0</v>
      </c>
      <c r="P445" s="36">
        <v>1990</v>
      </c>
      <c r="Q445" s="6">
        <f>O445-N445</f>
        <v>0</v>
      </c>
      <c r="R445" s="6">
        <f>N445-O445</f>
        <v>0</v>
      </c>
      <c r="S445" s="6">
        <f>O445-I445</f>
        <v>0</v>
      </c>
      <c r="T445" s="6">
        <f>I445-O445</f>
        <v>0</v>
      </c>
      <c r="U445" s="28"/>
      <c r="V445" s="92"/>
      <c r="W445" s="92"/>
      <c r="X445" s="91"/>
      <c r="Y445" s="36">
        <v>0</v>
      </c>
    </row>
    <row r="446" spans="1:25" s="7" customFormat="1" ht="15" hidden="1" customHeight="1" x14ac:dyDescent="0.25">
      <c r="A446" s="43">
        <v>412900</v>
      </c>
      <c r="B446" s="31" t="s">
        <v>30</v>
      </c>
      <c r="C446" s="42" t="s">
        <v>29</v>
      </c>
      <c r="D446" s="31" t="s">
        <v>826</v>
      </c>
      <c r="E446" s="31"/>
      <c r="F446" s="41" t="s">
        <v>6</v>
      </c>
      <c r="G446" s="40">
        <v>7490.19</v>
      </c>
      <c r="H446" s="40">
        <v>12078</v>
      </c>
      <c r="I446" s="40">
        <v>0</v>
      </c>
      <c r="J446" s="40">
        <v>0</v>
      </c>
      <c r="K446" s="39">
        <v>0</v>
      </c>
      <c r="L446" s="36"/>
      <c r="M446" s="36">
        <v>0</v>
      </c>
      <c r="N446" s="36">
        <v>0</v>
      </c>
      <c r="O446" s="36">
        <v>0</v>
      </c>
      <c r="P446" s="36">
        <v>12078</v>
      </c>
      <c r="Q446" s="6">
        <f>O446-N446</f>
        <v>0</v>
      </c>
      <c r="R446" s="6">
        <f>N446-O446</f>
        <v>0</v>
      </c>
      <c r="S446" s="6">
        <f>O446-I446</f>
        <v>0</v>
      </c>
      <c r="T446" s="6">
        <f>I446-O446</f>
        <v>0</v>
      </c>
      <c r="U446" s="28"/>
      <c r="V446" s="92"/>
      <c r="W446" s="92"/>
      <c r="X446" s="91"/>
      <c r="Y446" s="36">
        <v>0</v>
      </c>
    </row>
    <row r="447" spans="1:25" ht="15" hidden="1" customHeight="1" x14ac:dyDescent="0.25">
      <c r="A447" s="43">
        <v>415200</v>
      </c>
      <c r="B447" s="31" t="s">
        <v>30</v>
      </c>
      <c r="C447" s="42" t="s">
        <v>29</v>
      </c>
      <c r="D447" s="31" t="s">
        <v>825</v>
      </c>
      <c r="E447" s="31"/>
      <c r="F447" s="41" t="s">
        <v>824</v>
      </c>
      <c r="G447" s="40">
        <v>5698.05</v>
      </c>
      <c r="H447" s="40">
        <v>4950</v>
      </c>
      <c r="I447" s="40">
        <v>0</v>
      </c>
      <c r="J447" s="40">
        <v>0</v>
      </c>
      <c r="K447" s="39">
        <v>0</v>
      </c>
      <c r="L447" s="36"/>
      <c r="M447" s="36">
        <v>12000</v>
      </c>
      <c r="N447" s="36">
        <v>0</v>
      </c>
      <c r="O447" s="36">
        <v>0</v>
      </c>
      <c r="P447" s="36">
        <v>12000</v>
      </c>
      <c r="Q447" s="6">
        <f>O447-N447</f>
        <v>0</v>
      </c>
      <c r="R447" s="6">
        <f>N447-O447</f>
        <v>0</v>
      </c>
      <c r="S447" s="6">
        <f>O447-I447</f>
        <v>0</v>
      </c>
      <c r="T447" s="6"/>
      <c r="U447" s="28" t="e">
        <f>O447/I447*100</f>
        <v>#DIV/0!</v>
      </c>
      <c r="V447" s="27"/>
      <c r="W447" s="27"/>
      <c r="X447" s="26"/>
      <c r="Y447" s="36">
        <v>0</v>
      </c>
    </row>
    <row r="448" spans="1:25" ht="30" x14ac:dyDescent="0.25">
      <c r="A448" s="47"/>
      <c r="B448" s="47"/>
      <c r="C448" s="47"/>
      <c r="D448" s="47"/>
      <c r="E448" s="47"/>
      <c r="F448" s="50" t="s">
        <v>823</v>
      </c>
      <c r="G448" s="126">
        <f>SUM(G450:G467)</f>
        <v>598245.89</v>
      </c>
      <c r="H448" s="126">
        <f>SUM(H450:H467)</f>
        <v>1018520</v>
      </c>
      <c r="I448" s="126">
        <f>SUM(I450:I467)</f>
        <v>1108440</v>
      </c>
      <c r="J448" s="126">
        <f>SUM(J450:J467)</f>
        <v>1108440</v>
      </c>
      <c r="K448" s="127">
        <f>SUM(K450:K467)</f>
        <v>602642.94000000006</v>
      </c>
      <c r="L448" s="126">
        <f>SUM(L450:L467)</f>
        <v>0</v>
      </c>
      <c r="M448" s="126">
        <f>SUM(M450:M467)</f>
        <v>947522</v>
      </c>
      <c r="N448" s="126">
        <f>SUM(N450:N467)</f>
        <v>935522</v>
      </c>
      <c r="O448" s="126">
        <f>SUM(O450:O467)</f>
        <v>985522</v>
      </c>
      <c r="P448" s="126">
        <f>SUM(P450:P467)</f>
        <v>5000</v>
      </c>
      <c r="Q448" s="126">
        <f>SUM(Q450:Q467)</f>
        <v>50000</v>
      </c>
      <c r="R448" s="126">
        <f>SUM(R450:R467)</f>
        <v>0</v>
      </c>
      <c r="S448" s="126">
        <f>SUM(S450:S467)</f>
        <v>342652</v>
      </c>
      <c r="T448" s="126">
        <f>SUM(T450:T467)</f>
        <v>465570</v>
      </c>
      <c r="U448" s="126">
        <f>SUM(U450:U467)</f>
        <v>747.63142366128659</v>
      </c>
      <c r="V448" s="126">
        <f>SUM(V450:V467)</f>
        <v>342652</v>
      </c>
      <c r="W448" s="126">
        <f>SUM(W450:W467)</f>
        <v>465570</v>
      </c>
      <c r="X448" s="127">
        <f>O448/I448*100</f>
        <v>88.910721374183538</v>
      </c>
      <c r="Y448" s="126">
        <f>SUM(Y450:Y467)</f>
        <v>1180522</v>
      </c>
    </row>
    <row r="449" spans="1:25" s="7" customFormat="1" x14ac:dyDescent="0.25">
      <c r="A449" s="47"/>
      <c r="B449" s="47"/>
      <c r="C449" s="47"/>
      <c r="D449" s="47"/>
      <c r="E449" s="47"/>
      <c r="F449" s="52" t="s">
        <v>822</v>
      </c>
      <c r="G449" s="126"/>
      <c r="H449" s="126"/>
      <c r="I449" s="126"/>
      <c r="J449" s="126"/>
      <c r="K449" s="127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7"/>
      <c r="Y449" s="126"/>
    </row>
    <row r="450" spans="1:25" s="7" customFormat="1" x14ac:dyDescent="0.25">
      <c r="A450" s="133">
        <v>412500</v>
      </c>
      <c r="B450" s="42" t="s">
        <v>791</v>
      </c>
      <c r="C450" s="42" t="s">
        <v>29</v>
      </c>
      <c r="D450" s="31" t="s">
        <v>821</v>
      </c>
      <c r="E450" s="31" t="s">
        <v>702</v>
      </c>
      <c r="F450" s="133" t="s">
        <v>820</v>
      </c>
      <c r="G450" s="131">
        <v>0</v>
      </c>
      <c r="H450" s="131">
        <v>16830</v>
      </c>
      <c r="I450" s="131">
        <v>16830</v>
      </c>
      <c r="J450" s="131">
        <v>16830</v>
      </c>
      <c r="K450" s="132">
        <v>10539.63</v>
      </c>
      <c r="L450" s="131"/>
      <c r="M450" s="131">
        <v>17000</v>
      </c>
      <c r="N450" s="131">
        <v>15000</v>
      </c>
      <c r="O450" s="131">
        <v>15000</v>
      </c>
      <c r="P450" s="132"/>
      <c r="Q450" s="6">
        <f>O450-N450</f>
        <v>0</v>
      </c>
      <c r="R450" s="6">
        <f>N450-O450</f>
        <v>0</v>
      </c>
      <c r="S450" s="6"/>
      <c r="T450" s="6">
        <f>I450-O450</f>
        <v>1830</v>
      </c>
      <c r="U450" s="28">
        <f>O450/I450*100</f>
        <v>89.126559714795007</v>
      </c>
      <c r="V450" s="38"/>
      <c r="W450" s="38">
        <f>I450-O450</f>
        <v>1830</v>
      </c>
      <c r="X450" s="37">
        <f>O450/I450*100</f>
        <v>89.126559714795007</v>
      </c>
      <c r="Y450" s="131">
        <v>15000</v>
      </c>
    </row>
    <row r="451" spans="1:25" s="7" customFormat="1" x14ac:dyDescent="0.25">
      <c r="A451" s="133">
        <v>415200</v>
      </c>
      <c r="B451" s="42" t="s">
        <v>791</v>
      </c>
      <c r="C451" s="42" t="s">
        <v>29</v>
      </c>
      <c r="D451" s="31" t="s">
        <v>819</v>
      </c>
      <c r="E451" s="31" t="s">
        <v>699</v>
      </c>
      <c r="F451" s="133" t="s">
        <v>818</v>
      </c>
      <c r="G451" s="131">
        <v>275612.28000000003</v>
      </c>
      <c r="H451" s="131">
        <v>297000</v>
      </c>
      <c r="I451" s="131">
        <v>297000</v>
      </c>
      <c r="J451" s="131">
        <v>297000</v>
      </c>
      <c r="K451" s="132">
        <v>240718</v>
      </c>
      <c r="L451" s="131"/>
      <c r="M451" s="131">
        <v>300000</v>
      </c>
      <c r="N451" s="131">
        <v>300000</v>
      </c>
      <c r="O451" s="131">
        <v>300000</v>
      </c>
      <c r="P451" s="132"/>
      <c r="Q451" s="6">
        <f>O451-N451</f>
        <v>0</v>
      </c>
      <c r="R451" s="6">
        <f>N451-O451</f>
        <v>0</v>
      </c>
      <c r="S451" s="6">
        <f>O451-I451</f>
        <v>3000</v>
      </c>
      <c r="T451" s="6"/>
      <c r="U451" s="28">
        <f>O451/I451*100</f>
        <v>101.01010101010101</v>
      </c>
      <c r="V451" s="38">
        <f>O451-I451</f>
        <v>3000</v>
      </c>
      <c r="W451" s="38"/>
      <c r="X451" s="37">
        <f>O451/I451*100</f>
        <v>101.01010101010101</v>
      </c>
      <c r="Y451" s="131">
        <v>400000</v>
      </c>
    </row>
    <row r="452" spans="1:25" s="51" customFormat="1" x14ac:dyDescent="0.25">
      <c r="A452" s="133">
        <v>415200</v>
      </c>
      <c r="B452" s="42" t="s">
        <v>791</v>
      </c>
      <c r="C452" s="42" t="s">
        <v>29</v>
      </c>
      <c r="D452" s="42" t="s">
        <v>817</v>
      </c>
      <c r="E452" s="42" t="s">
        <v>698</v>
      </c>
      <c r="F452" s="133" t="s">
        <v>816</v>
      </c>
      <c r="G452" s="131">
        <v>59520</v>
      </c>
      <c r="H452" s="131">
        <v>59400</v>
      </c>
      <c r="I452" s="131">
        <v>59400</v>
      </c>
      <c r="J452" s="131">
        <v>59400</v>
      </c>
      <c r="K452" s="132">
        <v>48758</v>
      </c>
      <c r="L452" s="131"/>
      <c r="M452" s="131">
        <v>60000</v>
      </c>
      <c r="N452" s="131">
        <v>100000</v>
      </c>
      <c r="O452" s="131">
        <v>100000</v>
      </c>
      <c r="P452" s="132"/>
      <c r="Q452" s="6">
        <f>O452-N452</f>
        <v>0</v>
      </c>
      <c r="R452" s="6">
        <f>N452-O452</f>
        <v>0</v>
      </c>
      <c r="S452" s="6">
        <f>O452-I452</f>
        <v>40600</v>
      </c>
      <c r="T452" s="6"/>
      <c r="U452" s="28">
        <f>O452/I452*100</f>
        <v>168.35016835016836</v>
      </c>
      <c r="V452" s="38">
        <f>O452-I452</f>
        <v>40600</v>
      </c>
      <c r="W452" s="38"/>
      <c r="X452" s="37">
        <f>O452/I452*100</f>
        <v>168.35016835016836</v>
      </c>
      <c r="Y452" s="131">
        <v>50000</v>
      </c>
    </row>
    <row r="453" spans="1:25" s="7" customFormat="1" x14ac:dyDescent="0.25">
      <c r="A453" s="133">
        <v>415200</v>
      </c>
      <c r="B453" s="42" t="s">
        <v>791</v>
      </c>
      <c r="C453" s="42" t="s">
        <v>29</v>
      </c>
      <c r="D453" s="42" t="s">
        <v>815</v>
      </c>
      <c r="E453" s="42" t="s">
        <v>697</v>
      </c>
      <c r="F453" s="133" t="s">
        <v>814</v>
      </c>
      <c r="G453" s="131">
        <v>8000</v>
      </c>
      <c r="H453" s="131">
        <v>7920</v>
      </c>
      <c r="I453" s="131">
        <v>7920</v>
      </c>
      <c r="J453" s="131">
        <v>7920</v>
      </c>
      <c r="K453" s="132">
        <v>7920</v>
      </c>
      <c r="L453" s="131"/>
      <c r="M453" s="131">
        <v>8000</v>
      </c>
      <c r="N453" s="131">
        <v>8000</v>
      </c>
      <c r="O453" s="131">
        <v>8000</v>
      </c>
      <c r="P453" s="132"/>
      <c r="Q453" s="6">
        <f>O453-N453</f>
        <v>0</v>
      </c>
      <c r="R453" s="6">
        <f>N453-O453</f>
        <v>0</v>
      </c>
      <c r="S453" s="6">
        <f>O453-I453</f>
        <v>80</v>
      </c>
      <c r="T453" s="6"/>
      <c r="U453" s="28">
        <f>O453/I453*100</f>
        <v>101.01010101010101</v>
      </c>
      <c r="V453" s="38">
        <f>O453-I453</f>
        <v>80</v>
      </c>
      <c r="W453" s="38"/>
      <c r="X453" s="37">
        <f>O453/I453*100</f>
        <v>101.01010101010101</v>
      </c>
      <c r="Y453" s="131">
        <v>8000</v>
      </c>
    </row>
    <row r="454" spans="1:25" s="7" customFormat="1" x14ac:dyDescent="0.25">
      <c r="A454" s="133">
        <v>415200</v>
      </c>
      <c r="B454" s="42" t="s">
        <v>791</v>
      </c>
      <c r="C454" s="42" t="s">
        <v>29</v>
      </c>
      <c r="D454" s="42" t="s">
        <v>813</v>
      </c>
      <c r="E454" s="42" t="s">
        <v>692</v>
      </c>
      <c r="F454" s="133" t="s">
        <v>812</v>
      </c>
      <c r="G454" s="131">
        <v>136500</v>
      </c>
      <c r="H454" s="131">
        <v>138600</v>
      </c>
      <c r="I454" s="131">
        <v>138600</v>
      </c>
      <c r="J454" s="131">
        <v>138600</v>
      </c>
      <c r="K454" s="132">
        <v>120386</v>
      </c>
      <c r="L454" s="131"/>
      <c r="M454" s="131">
        <v>140000</v>
      </c>
      <c r="N454" s="131">
        <v>140000</v>
      </c>
      <c r="O454" s="131">
        <v>140000</v>
      </c>
      <c r="P454" s="132"/>
      <c r="Q454" s="6">
        <f>O454-N454</f>
        <v>0</v>
      </c>
      <c r="R454" s="6">
        <f>N454-O454</f>
        <v>0</v>
      </c>
      <c r="S454" s="6">
        <f>O454-I454</f>
        <v>1400</v>
      </c>
      <c r="T454" s="6"/>
      <c r="U454" s="28">
        <f>O454/I454*100</f>
        <v>101.01010101010101</v>
      </c>
      <c r="V454" s="38">
        <f>O454-I454</f>
        <v>1400</v>
      </c>
      <c r="W454" s="38"/>
      <c r="X454" s="37">
        <f>O454/I454*100</f>
        <v>101.01010101010101</v>
      </c>
      <c r="Y454" s="131">
        <v>240000</v>
      </c>
    </row>
    <row r="455" spans="1:25" s="7" customFormat="1" ht="30" x14ac:dyDescent="0.25">
      <c r="A455" s="133">
        <v>415200</v>
      </c>
      <c r="B455" s="42" t="s">
        <v>791</v>
      </c>
      <c r="C455" s="42" t="s">
        <v>29</v>
      </c>
      <c r="D455" s="42" t="s">
        <v>28</v>
      </c>
      <c r="E455" s="42" t="s">
        <v>691</v>
      </c>
      <c r="F455" s="133" t="s">
        <v>811</v>
      </c>
      <c r="G455" s="131">
        <v>0</v>
      </c>
      <c r="H455" s="131"/>
      <c r="I455" s="131">
        <v>0</v>
      </c>
      <c r="J455" s="131">
        <v>0</v>
      </c>
      <c r="K455" s="132">
        <v>0</v>
      </c>
      <c r="L455" s="131"/>
      <c r="M455" s="131">
        <v>247522</v>
      </c>
      <c r="N455" s="131">
        <v>247522</v>
      </c>
      <c r="O455" s="131">
        <v>247522</v>
      </c>
      <c r="P455" s="132"/>
      <c r="Q455" s="6">
        <f>O455-N455</f>
        <v>0</v>
      </c>
      <c r="R455" s="6">
        <f>N455-O455</f>
        <v>0</v>
      </c>
      <c r="S455" s="6">
        <f>O455-I455</f>
        <v>247522</v>
      </c>
      <c r="T455" s="6"/>
      <c r="U455" s="28"/>
      <c r="V455" s="38">
        <f>O455-I455</f>
        <v>247522</v>
      </c>
      <c r="W455" s="38"/>
      <c r="X455" s="37"/>
      <c r="Y455" s="131">
        <v>247522</v>
      </c>
    </row>
    <row r="456" spans="1:25" s="7" customFormat="1" x14ac:dyDescent="0.25">
      <c r="A456" s="133">
        <v>415200</v>
      </c>
      <c r="B456" s="42" t="s">
        <v>791</v>
      </c>
      <c r="C456" s="42" t="s">
        <v>29</v>
      </c>
      <c r="D456" s="42" t="s">
        <v>810</v>
      </c>
      <c r="E456" s="42" t="s">
        <v>689</v>
      </c>
      <c r="F456" s="133" t="s">
        <v>809</v>
      </c>
      <c r="G456" s="131">
        <v>80249.59</v>
      </c>
      <c r="H456" s="131">
        <v>47820</v>
      </c>
      <c r="I456" s="131">
        <v>97820</v>
      </c>
      <c r="J456" s="131">
        <v>97820</v>
      </c>
      <c r="K456" s="132">
        <v>93742</v>
      </c>
      <c r="L456" s="131"/>
      <c r="M456" s="131">
        <v>100000</v>
      </c>
      <c r="N456" s="131">
        <v>50000</v>
      </c>
      <c r="O456" s="131">
        <v>50000</v>
      </c>
      <c r="P456" s="132"/>
      <c r="Q456" s="6">
        <f>O456-N456</f>
        <v>0</v>
      </c>
      <c r="R456" s="6">
        <f>N456-O456</f>
        <v>0</v>
      </c>
      <c r="S456" s="6"/>
      <c r="T456" s="6">
        <f>I456-O456</f>
        <v>47820</v>
      </c>
      <c r="U456" s="28">
        <f>O456/I456*100</f>
        <v>51.114291555919031</v>
      </c>
      <c r="V456" s="38"/>
      <c r="W456" s="38">
        <f>I456-O456</f>
        <v>47820</v>
      </c>
      <c r="X456" s="37">
        <f>O456/I456*100</f>
        <v>51.114291555919031</v>
      </c>
      <c r="Y456" s="131">
        <v>50000</v>
      </c>
    </row>
    <row r="457" spans="1:25" s="7" customFormat="1" x14ac:dyDescent="0.25">
      <c r="A457" s="133">
        <v>415200</v>
      </c>
      <c r="B457" s="42" t="s">
        <v>791</v>
      </c>
      <c r="C457" s="42" t="s">
        <v>29</v>
      </c>
      <c r="D457" s="42" t="s">
        <v>807</v>
      </c>
      <c r="E457" s="42" t="s">
        <v>687</v>
      </c>
      <c r="F457" s="110" t="s">
        <v>808</v>
      </c>
      <c r="G457" s="131"/>
      <c r="H457" s="131"/>
      <c r="I457" s="131"/>
      <c r="J457" s="131"/>
      <c r="K457" s="132"/>
      <c r="L457" s="131"/>
      <c r="M457" s="131"/>
      <c r="N457" s="131"/>
      <c r="O457" s="131">
        <v>0</v>
      </c>
      <c r="P457" s="132"/>
      <c r="Q457" s="6"/>
      <c r="R457" s="6"/>
      <c r="S457" s="6"/>
      <c r="T457" s="6"/>
      <c r="U457" s="28"/>
      <c r="V457" s="38"/>
      <c r="W457" s="38"/>
      <c r="X457" s="37"/>
      <c r="Y457" s="131">
        <v>10000</v>
      </c>
    </row>
    <row r="458" spans="1:25" s="7" customFormat="1" ht="30" x14ac:dyDescent="0.25">
      <c r="A458" s="133">
        <v>415200</v>
      </c>
      <c r="B458" s="42" t="s">
        <v>791</v>
      </c>
      <c r="C458" s="42" t="s">
        <v>29</v>
      </c>
      <c r="D458" s="42" t="s">
        <v>807</v>
      </c>
      <c r="E458" s="42" t="s">
        <v>686</v>
      </c>
      <c r="F458" s="95" t="s">
        <v>806</v>
      </c>
      <c r="G458" s="131"/>
      <c r="H458" s="131"/>
      <c r="I458" s="131"/>
      <c r="J458" s="131"/>
      <c r="K458" s="132"/>
      <c r="L458" s="131"/>
      <c r="M458" s="131"/>
      <c r="N458" s="131"/>
      <c r="O458" s="131">
        <v>0</v>
      </c>
      <c r="P458" s="132"/>
      <c r="Q458" s="6"/>
      <c r="R458" s="6"/>
      <c r="S458" s="6"/>
      <c r="T458" s="6"/>
      <c r="U458" s="28"/>
      <c r="V458" s="38"/>
      <c r="W458" s="38"/>
      <c r="X458" s="37"/>
      <c r="Y458" s="131">
        <v>8000</v>
      </c>
    </row>
    <row r="459" spans="1:25" s="7" customFormat="1" ht="30" x14ac:dyDescent="0.25">
      <c r="A459" s="133">
        <v>415200</v>
      </c>
      <c r="B459" s="42" t="s">
        <v>791</v>
      </c>
      <c r="C459" s="42" t="s">
        <v>29</v>
      </c>
      <c r="D459" s="42" t="s">
        <v>805</v>
      </c>
      <c r="E459" s="42" t="s">
        <v>685</v>
      </c>
      <c r="F459" s="95" t="s">
        <v>804</v>
      </c>
      <c r="G459" s="131"/>
      <c r="H459" s="131"/>
      <c r="I459" s="131"/>
      <c r="J459" s="131"/>
      <c r="K459" s="132"/>
      <c r="L459" s="131"/>
      <c r="M459" s="131"/>
      <c r="N459" s="131"/>
      <c r="O459" s="131">
        <v>0</v>
      </c>
      <c r="P459" s="132"/>
      <c r="Q459" s="6"/>
      <c r="R459" s="6"/>
      <c r="S459" s="6"/>
      <c r="T459" s="6"/>
      <c r="U459" s="28"/>
      <c r="V459" s="38"/>
      <c r="W459" s="38"/>
      <c r="X459" s="37"/>
      <c r="Y459" s="131">
        <v>8000</v>
      </c>
    </row>
    <row r="460" spans="1:25" s="7" customFormat="1" x14ac:dyDescent="0.25">
      <c r="A460" s="133">
        <v>415200</v>
      </c>
      <c r="B460" s="42" t="s">
        <v>791</v>
      </c>
      <c r="C460" s="42" t="s">
        <v>29</v>
      </c>
      <c r="D460" s="42" t="s">
        <v>803</v>
      </c>
      <c r="E460" s="42" t="s">
        <v>684</v>
      </c>
      <c r="F460" s="133" t="s">
        <v>802</v>
      </c>
      <c r="G460" s="131">
        <v>0</v>
      </c>
      <c r="H460" s="131">
        <v>50000</v>
      </c>
      <c r="I460" s="131">
        <v>0</v>
      </c>
      <c r="J460" s="131">
        <v>0</v>
      </c>
      <c r="K460" s="132">
        <v>0</v>
      </c>
      <c r="L460" s="131"/>
      <c r="M460" s="131">
        <v>0</v>
      </c>
      <c r="N460" s="131">
        <v>0</v>
      </c>
      <c r="O460" s="131">
        <v>50000</v>
      </c>
      <c r="P460" s="132"/>
      <c r="Q460" s="6">
        <f>O460-N460</f>
        <v>50000</v>
      </c>
      <c r="R460" s="6"/>
      <c r="S460" s="6">
        <f>O460-I460</f>
        <v>50000</v>
      </c>
      <c r="T460" s="6"/>
      <c r="U460" s="28"/>
      <c r="V460" s="38">
        <f>O460-I460</f>
        <v>50000</v>
      </c>
      <c r="W460" s="38"/>
      <c r="X460" s="37"/>
      <c r="Y460" s="131">
        <v>50000</v>
      </c>
    </row>
    <row r="461" spans="1:25" s="7" customFormat="1" ht="30" x14ac:dyDescent="0.25">
      <c r="A461" s="133">
        <v>415200</v>
      </c>
      <c r="B461" s="42" t="s">
        <v>791</v>
      </c>
      <c r="C461" s="42" t="s">
        <v>29</v>
      </c>
      <c r="D461" s="42" t="s">
        <v>801</v>
      </c>
      <c r="E461" s="42" t="s">
        <v>681</v>
      </c>
      <c r="F461" s="133" t="s">
        <v>800</v>
      </c>
      <c r="G461" s="131">
        <v>0</v>
      </c>
      <c r="H461" s="131">
        <v>0</v>
      </c>
      <c r="I461" s="131">
        <v>0</v>
      </c>
      <c r="J461" s="131">
        <v>30000</v>
      </c>
      <c r="K461" s="132">
        <v>30000</v>
      </c>
      <c r="L461" s="131"/>
      <c r="M461" s="131">
        <v>0</v>
      </c>
      <c r="N461" s="131">
        <v>0</v>
      </c>
      <c r="O461" s="131">
        <v>0</v>
      </c>
      <c r="P461" s="131">
        <v>0</v>
      </c>
      <c r="Q461" s="6">
        <f>O461-N461</f>
        <v>0</v>
      </c>
      <c r="R461" s="6">
        <f>N461-O461</f>
        <v>0</v>
      </c>
      <c r="S461" s="6">
        <f>O461-I461</f>
        <v>0</v>
      </c>
      <c r="T461" s="6">
        <f>I461-O461</f>
        <v>0</v>
      </c>
      <c r="U461" s="28"/>
      <c r="V461" s="38">
        <f>O461-I461</f>
        <v>0</v>
      </c>
      <c r="W461" s="38">
        <f>I461-O461</f>
        <v>0</v>
      </c>
      <c r="X461" s="37"/>
      <c r="Y461" s="131">
        <v>12000</v>
      </c>
    </row>
    <row r="462" spans="1:25" s="7" customFormat="1" x14ac:dyDescent="0.25">
      <c r="A462" s="133">
        <v>416100</v>
      </c>
      <c r="B462" s="42" t="s">
        <v>791</v>
      </c>
      <c r="C462" s="42" t="s">
        <v>29</v>
      </c>
      <c r="D462" s="42" t="s">
        <v>799</v>
      </c>
      <c r="E462" s="42" t="s">
        <v>680</v>
      </c>
      <c r="F462" s="133" t="s">
        <v>798</v>
      </c>
      <c r="G462" s="131">
        <v>2800</v>
      </c>
      <c r="H462" s="131">
        <v>4950</v>
      </c>
      <c r="I462" s="131">
        <v>4950</v>
      </c>
      <c r="J462" s="131">
        <v>4950</v>
      </c>
      <c r="K462" s="132">
        <v>4661.1499999999996</v>
      </c>
      <c r="L462" s="131"/>
      <c r="M462" s="131">
        <v>5000</v>
      </c>
      <c r="N462" s="131">
        <v>5000</v>
      </c>
      <c r="O462" s="131">
        <v>5000</v>
      </c>
      <c r="P462" s="131">
        <v>5000</v>
      </c>
      <c r="Q462" s="6">
        <f>O462-N462</f>
        <v>0</v>
      </c>
      <c r="R462" s="6">
        <f>N462-O462</f>
        <v>0</v>
      </c>
      <c r="S462" s="6">
        <f>O462-I462</f>
        <v>50</v>
      </c>
      <c r="T462" s="6"/>
      <c r="U462" s="28">
        <f>O462/I462*100</f>
        <v>101.01010101010101</v>
      </c>
      <c r="V462" s="38">
        <f>O462-I462</f>
        <v>50</v>
      </c>
      <c r="W462" s="38"/>
      <c r="X462" s="37">
        <f>O462/I462*100</f>
        <v>101.01010101010101</v>
      </c>
      <c r="Y462" s="131">
        <v>12000</v>
      </c>
    </row>
    <row r="463" spans="1:25" s="7" customFormat="1" ht="15" hidden="1" customHeight="1" x14ac:dyDescent="0.25">
      <c r="A463" s="133">
        <v>511100</v>
      </c>
      <c r="B463" s="42" t="s">
        <v>791</v>
      </c>
      <c r="C463" s="42" t="s">
        <v>29</v>
      </c>
      <c r="D463" s="42" t="s">
        <v>797</v>
      </c>
      <c r="E463" s="42"/>
      <c r="F463" s="133" t="s">
        <v>796</v>
      </c>
      <c r="G463" s="131">
        <v>0</v>
      </c>
      <c r="H463" s="131">
        <v>396000</v>
      </c>
      <c r="I463" s="131">
        <v>200000</v>
      </c>
      <c r="J463" s="131">
        <v>200000</v>
      </c>
      <c r="K463" s="132"/>
      <c r="L463" s="131"/>
      <c r="M463" s="131">
        <v>0</v>
      </c>
      <c r="N463" s="131">
        <v>0</v>
      </c>
      <c r="O463" s="131">
        <v>0</v>
      </c>
      <c r="P463" s="131">
        <v>0</v>
      </c>
      <c r="Q463" s="6">
        <f>O463-N463</f>
        <v>0</v>
      </c>
      <c r="R463" s="6">
        <f>N463-O463</f>
        <v>0</v>
      </c>
      <c r="S463" s="6"/>
      <c r="T463" s="6">
        <f>I463-O463</f>
        <v>200000</v>
      </c>
      <c r="U463" s="28">
        <f>O463/I463*100</f>
        <v>0</v>
      </c>
      <c r="V463" s="38"/>
      <c r="W463" s="38">
        <f>I463-O463</f>
        <v>200000</v>
      </c>
      <c r="X463" s="37">
        <f>O463/I463*100</f>
        <v>0</v>
      </c>
      <c r="Y463" s="131">
        <v>0</v>
      </c>
    </row>
    <row r="464" spans="1:25" s="7" customFormat="1" ht="45" x14ac:dyDescent="0.25">
      <c r="A464" s="133">
        <v>511100</v>
      </c>
      <c r="B464" s="42" t="s">
        <v>791</v>
      </c>
      <c r="C464" s="42" t="s">
        <v>29</v>
      </c>
      <c r="D464" s="42" t="s">
        <v>795</v>
      </c>
      <c r="E464" s="42" t="s">
        <v>678</v>
      </c>
      <c r="F464" s="133" t="s">
        <v>794</v>
      </c>
      <c r="G464" s="131">
        <v>0</v>
      </c>
      <c r="H464" s="131">
        <v>0</v>
      </c>
      <c r="I464" s="131">
        <v>200000</v>
      </c>
      <c r="J464" s="131">
        <v>200000</v>
      </c>
      <c r="K464" s="132"/>
      <c r="L464" s="131"/>
      <c r="M464" s="131">
        <v>70000</v>
      </c>
      <c r="N464" s="131">
        <v>70000</v>
      </c>
      <c r="O464" s="131">
        <v>70000</v>
      </c>
      <c r="P464" s="131">
        <v>0</v>
      </c>
      <c r="Q464" s="6">
        <f>O464-N464</f>
        <v>0</v>
      </c>
      <c r="R464" s="6">
        <f>N464-O464</f>
        <v>0</v>
      </c>
      <c r="S464" s="6"/>
      <c r="T464" s="6">
        <f>I464-O464</f>
        <v>130000</v>
      </c>
      <c r="U464" s="28">
        <f>O464/I464*100</f>
        <v>35</v>
      </c>
      <c r="V464" s="38"/>
      <c r="W464" s="38">
        <f>I464-O464</f>
        <v>130000</v>
      </c>
      <c r="X464" s="37">
        <f>O464/I464*100</f>
        <v>35</v>
      </c>
      <c r="Y464" s="131">
        <v>70000</v>
      </c>
    </row>
    <row r="465" spans="1:25" s="7" customFormat="1" ht="15" hidden="1" customHeight="1" x14ac:dyDescent="0.25">
      <c r="A465" s="133">
        <v>511100</v>
      </c>
      <c r="B465" s="42" t="s">
        <v>791</v>
      </c>
      <c r="C465" s="42" t="s">
        <v>29</v>
      </c>
      <c r="D465" s="42" t="s">
        <v>793</v>
      </c>
      <c r="E465" s="42"/>
      <c r="F465" s="133" t="s">
        <v>792</v>
      </c>
      <c r="G465" s="131"/>
      <c r="H465" s="131">
        <v>0</v>
      </c>
      <c r="I465" s="131">
        <v>10000</v>
      </c>
      <c r="J465" s="131">
        <v>10000</v>
      </c>
      <c r="K465" s="132"/>
      <c r="L465" s="131"/>
      <c r="M465" s="131">
        <v>0</v>
      </c>
      <c r="N465" s="131">
        <v>0</v>
      </c>
      <c r="O465" s="131">
        <v>0</v>
      </c>
      <c r="P465" s="131">
        <v>0</v>
      </c>
      <c r="Q465" s="6">
        <f>O465-N465</f>
        <v>0</v>
      </c>
      <c r="R465" s="6">
        <f>N465-O465</f>
        <v>0</v>
      </c>
      <c r="S465" s="6"/>
      <c r="T465" s="6">
        <f>I465-O465</f>
        <v>10000</v>
      </c>
      <c r="U465" s="28">
        <f>O465/I465*100</f>
        <v>0</v>
      </c>
      <c r="V465" s="38"/>
      <c r="W465" s="38">
        <f>I465-O465</f>
        <v>10000</v>
      </c>
      <c r="X465" s="37">
        <f>O465/I465*100</f>
        <v>0</v>
      </c>
      <c r="Y465" s="131">
        <v>0</v>
      </c>
    </row>
    <row r="466" spans="1:25" ht="15" hidden="1" customHeight="1" x14ac:dyDescent="0.25">
      <c r="A466" s="133">
        <v>511200</v>
      </c>
      <c r="B466" s="42" t="s">
        <v>791</v>
      </c>
      <c r="C466" s="42" t="s">
        <v>29</v>
      </c>
      <c r="D466" s="42" t="s">
        <v>790</v>
      </c>
      <c r="E466" s="42"/>
      <c r="F466" s="133" t="s">
        <v>789</v>
      </c>
      <c r="G466" s="131"/>
      <c r="H466" s="131">
        <v>0</v>
      </c>
      <c r="I466" s="131">
        <v>30000</v>
      </c>
      <c r="J466" s="131">
        <v>0</v>
      </c>
      <c r="K466" s="132"/>
      <c r="L466" s="131"/>
      <c r="M466" s="131">
        <v>0</v>
      </c>
      <c r="N466" s="131">
        <v>0</v>
      </c>
      <c r="O466" s="131">
        <v>0</v>
      </c>
      <c r="P466" s="131">
        <v>0</v>
      </c>
      <c r="Q466" s="6">
        <f>O466-N466</f>
        <v>0</v>
      </c>
      <c r="R466" s="6">
        <f>N466-O466</f>
        <v>0</v>
      </c>
      <c r="S466" s="6"/>
      <c r="T466" s="6">
        <f>I466-O466</f>
        <v>30000</v>
      </c>
      <c r="U466" s="28">
        <f>O466/I466*100</f>
        <v>0</v>
      </c>
      <c r="V466" s="38"/>
      <c r="W466" s="38">
        <f>I466-O466</f>
        <v>30000</v>
      </c>
      <c r="X466" s="37">
        <f>O466/I466*100</f>
        <v>0</v>
      </c>
      <c r="Y466" s="131">
        <v>0</v>
      </c>
    </row>
    <row r="467" spans="1:25" ht="15" hidden="1" customHeight="1" x14ac:dyDescent="0.25">
      <c r="A467" s="133">
        <v>631900</v>
      </c>
      <c r="B467" s="42" t="s">
        <v>85</v>
      </c>
      <c r="C467" s="42"/>
      <c r="D467" s="42" t="s">
        <v>788</v>
      </c>
      <c r="E467" s="42"/>
      <c r="F467" s="133" t="s">
        <v>787</v>
      </c>
      <c r="G467" s="131">
        <v>35564.019999999997</v>
      </c>
      <c r="H467" s="131">
        <v>0</v>
      </c>
      <c r="I467" s="131">
        <v>45920</v>
      </c>
      <c r="J467" s="131">
        <v>45920</v>
      </c>
      <c r="K467" s="132">
        <v>45918.16</v>
      </c>
      <c r="L467" s="131"/>
      <c r="M467" s="131">
        <v>0</v>
      </c>
      <c r="N467" s="131">
        <v>0</v>
      </c>
      <c r="O467" s="131">
        <v>0</v>
      </c>
      <c r="P467" s="131">
        <v>0</v>
      </c>
      <c r="Q467" s="6">
        <f>O467-N467</f>
        <v>0</v>
      </c>
      <c r="R467" s="6">
        <f>N467-O467</f>
        <v>0</v>
      </c>
      <c r="S467" s="6"/>
      <c r="T467" s="6">
        <f>I467-O467</f>
        <v>45920</v>
      </c>
      <c r="U467" s="28">
        <f>O467/I467*100</f>
        <v>0</v>
      </c>
      <c r="V467" s="38"/>
      <c r="W467" s="38">
        <f>I467-O467</f>
        <v>45920</v>
      </c>
      <c r="X467" s="37">
        <f>O467/I467*100</f>
        <v>0</v>
      </c>
      <c r="Y467" s="131">
        <v>0</v>
      </c>
    </row>
    <row r="468" spans="1:25" s="7" customFormat="1" ht="30" x14ac:dyDescent="0.25">
      <c r="A468" s="47"/>
      <c r="B468" s="47"/>
      <c r="C468" s="47"/>
      <c r="D468" s="47"/>
      <c r="E468" s="47"/>
      <c r="F468" s="50" t="s">
        <v>786</v>
      </c>
      <c r="G468" s="126">
        <f>SUM(G470:G489)</f>
        <v>603286.21000000008</v>
      </c>
      <c r="H468" s="126">
        <f>SUM(H470:H489)</f>
        <v>640900</v>
      </c>
      <c r="I468" s="126">
        <f>SUM(I470:I489)</f>
        <v>699319</v>
      </c>
      <c r="J468" s="126">
        <f>SUM(J470:J489)</f>
        <v>724319</v>
      </c>
      <c r="K468" s="127">
        <f>SUM(K470:K489)</f>
        <v>566714</v>
      </c>
      <c r="L468" s="126">
        <f>SUM(L470:L489)</f>
        <v>0</v>
      </c>
      <c r="M468" s="126">
        <f>SUM(M470:M489)</f>
        <v>869100</v>
      </c>
      <c r="N468" s="126">
        <f>SUM(N470:N489)</f>
        <v>764600</v>
      </c>
      <c r="O468" s="126">
        <f>SUM(O470:O490)</f>
        <v>819600</v>
      </c>
      <c r="P468" s="126">
        <f>SUM(P470:P490)</f>
        <v>0</v>
      </c>
      <c r="Q468" s="126">
        <f>SUM(Q470:Q490)</f>
        <v>55000</v>
      </c>
      <c r="R468" s="126">
        <f>SUM(R470:R490)</f>
        <v>0</v>
      </c>
      <c r="S468" s="126">
        <f>SUM(S470:S490)</f>
        <v>172007</v>
      </c>
      <c r="T468" s="126">
        <f>SUM(T470:T490)</f>
        <v>51726</v>
      </c>
      <c r="U468" s="126">
        <f>SUM(U470:U490)</f>
        <v>915.01656091917846</v>
      </c>
      <c r="V468" s="126">
        <f>SUM(V470:V490)</f>
        <v>175134</v>
      </c>
      <c r="W468" s="126">
        <f>SUM(W470:W490)</f>
        <v>54853</v>
      </c>
      <c r="X468" s="126">
        <f>SUM(X470:X490)</f>
        <v>915.01656091917846</v>
      </c>
      <c r="Y468" s="126">
        <f>SUM(Y470:Y490)</f>
        <v>944600</v>
      </c>
    </row>
    <row r="469" spans="1:25" s="7" customFormat="1" x14ac:dyDescent="0.25">
      <c r="A469" s="47"/>
      <c r="B469" s="47"/>
      <c r="C469" s="47"/>
      <c r="D469" s="47"/>
      <c r="E469" s="47"/>
      <c r="F469" s="52" t="s">
        <v>785</v>
      </c>
      <c r="G469" s="126"/>
      <c r="H469" s="126"/>
      <c r="I469" s="126"/>
      <c r="J469" s="126"/>
      <c r="K469" s="127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7"/>
      <c r="Y469" s="126"/>
    </row>
    <row r="470" spans="1:25" s="51" customFormat="1" x14ac:dyDescent="0.25">
      <c r="A470" s="43">
        <v>415200</v>
      </c>
      <c r="B470" s="31" t="s">
        <v>30</v>
      </c>
      <c r="C470" s="31" t="s">
        <v>29</v>
      </c>
      <c r="D470" s="31" t="s">
        <v>784</v>
      </c>
      <c r="E470" s="31" t="s">
        <v>675</v>
      </c>
      <c r="F470" s="41" t="s">
        <v>783</v>
      </c>
      <c r="G470" s="38">
        <v>101600</v>
      </c>
      <c r="H470" s="38">
        <v>98604</v>
      </c>
      <c r="I470" s="38">
        <v>108604</v>
      </c>
      <c r="J470" s="38">
        <v>108604</v>
      </c>
      <c r="K470" s="37">
        <v>78953</v>
      </c>
      <c r="L470" s="38"/>
      <c r="M470" s="38">
        <v>100000</v>
      </c>
      <c r="N470" s="118">
        <v>90000</v>
      </c>
      <c r="O470" s="38">
        <v>110000</v>
      </c>
      <c r="P470" s="37"/>
      <c r="Q470" s="6">
        <f>O470-N470</f>
        <v>20000</v>
      </c>
      <c r="R470" s="6"/>
      <c r="S470" s="6">
        <f>O470-I470</f>
        <v>1396</v>
      </c>
      <c r="T470" s="6"/>
      <c r="U470" s="28">
        <f>O470/I470*100</f>
        <v>101.28540385252845</v>
      </c>
      <c r="V470" s="38">
        <f>O470-I470</f>
        <v>1396</v>
      </c>
      <c r="W470" s="38"/>
      <c r="X470" s="37">
        <f>O470/I470*100</f>
        <v>101.28540385252845</v>
      </c>
      <c r="Y470" s="38">
        <v>110000</v>
      </c>
    </row>
    <row r="471" spans="1:25" s="7" customFormat="1" ht="14.25" customHeight="1" x14ac:dyDescent="0.25">
      <c r="A471" s="43">
        <v>415200</v>
      </c>
      <c r="B471" s="31" t="s">
        <v>752</v>
      </c>
      <c r="C471" s="31" t="s">
        <v>166</v>
      </c>
      <c r="D471" s="31" t="s">
        <v>782</v>
      </c>
      <c r="E471" s="31" t="s">
        <v>673</v>
      </c>
      <c r="F471" s="41" t="s">
        <v>781</v>
      </c>
      <c r="G471" s="38">
        <v>23000</v>
      </c>
      <c r="H471" s="38">
        <v>20620</v>
      </c>
      <c r="I471" s="38">
        <v>24956</v>
      </c>
      <c r="J471" s="38">
        <v>24956</v>
      </c>
      <c r="K471" s="37">
        <v>14636</v>
      </c>
      <c r="L471" s="38"/>
      <c r="M471" s="38">
        <v>25000</v>
      </c>
      <c r="N471" s="38">
        <v>22500</v>
      </c>
      <c r="O471" s="38">
        <v>22500</v>
      </c>
      <c r="P471" s="37"/>
      <c r="Q471" s="6">
        <f>O471-N471</f>
        <v>0</v>
      </c>
      <c r="R471" s="6">
        <f>N471-O471</f>
        <v>0</v>
      </c>
      <c r="S471" s="6"/>
      <c r="T471" s="6">
        <f>I471-O471</f>
        <v>2456</v>
      </c>
      <c r="U471" s="28">
        <f>O471/I471*100</f>
        <v>90.158679275524918</v>
      </c>
      <c r="V471" s="38"/>
      <c r="W471" s="38">
        <f>I471-O471</f>
        <v>2456</v>
      </c>
      <c r="X471" s="37">
        <f>O471/I471*100</f>
        <v>90.158679275524918</v>
      </c>
      <c r="Y471" s="38">
        <v>22500</v>
      </c>
    </row>
    <row r="472" spans="1:25" s="51" customFormat="1" x14ac:dyDescent="0.25">
      <c r="A472" s="43">
        <v>415200</v>
      </c>
      <c r="B472" s="31" t="s">
        <v>334</v>
      </c>
      <c r="C472" s="31" t="s">
        <v>166</v>
      </c>
      <c r="D472" s="31" t="s">
        <v>780</v>
      </c>
      <c r="E472" s="31" t="s">
        <v>671</v>
      </c>
      <c r="F472" s="41" t="s">
        <v>779</v>
      </c>
      <c r="G472" s="38">
        <v>54250</v>
      </c>
      <c r="H472" s="38">
        <v>66025</v>
      </c>
      <c r="I472" s="38">
        <v>81000</v>
      </c>
      <c r="J472" s="38">
        <v>91000</v>
      </c>
      <c r="K472" s="37">
        <v>71590</v>
      </c>
      <c r="L472" s="38"/>
      <c r="M472" s="38">
        <v>100000</v>
      </c>
      <c r="N472" s="118">
        <v>80000</v>
      </c>
      <c r="O472" s="38">
        <v>90000</v>
      </c>
      <c r="P472" s="37"/>
      <c r="Q472" s="6">
        <f>O472-N472</f>
        <v>10000</v>
      </c>
      <c r="R472" s="6"/>
      <c r="S472" s="6">
        <f>O472-I472</f>
        <v>9000</v>
      </c>
      <c r="T472" s="6"/>
      <c r="U472" s="28">
        <f>O472/I472*100</f>
        <v>111.11111111111111</v>
      </c>
      <c r="V472" s="38">
        <f>O472-I472</f>
        <v>9000</v>
      </c>
      <c r="W472" s="38"/>
      <c r="X472" s="37">
        <f>O472/I472*100</f>
        <v>111.11111111111111</v>
      </c>
      <c r="Y472" s="38">
        <v>90000</v>
      </c>
    </row>
    <row r="473" spans="1:25" s="51" customFormat="1" x14ac:dyDescent="0.25">
      <c r="A473" s="43">
        <v>415200</v>
      </c>
      <c r="B473" s="31" t="s">
        <v>334</v>
      </c>
      <c r="C473" s="31" t="s">
        <v>166</v>
      </c>
      <c r="D473" s="31" t="s">
        <v>778</v>
      </c>
      <c r="E473" s="31" t="s">
        <v>669</v>
      </c>
      <c r="F473" s="111" t="s">
        <v>777</v>
      </c>
      <c r="G473" s="38"/>
      <c r="H473" s="38"/>
      <c r="I473" s="38"/>
      <c r="J473" s="38"/>
      <c r="K473" s="37"/>
      <c r="L473" s="38"/>
      <c r="M473" s="38"/>
      <c r="N473" s="38"/>
      <c r="O473" s="38">
        <v>0</v>
      </c>
      <c r="P473" s="37"/>
      <c r="Q473" s="6"/>
      <c r="R473" s="6"/>
      <c r="S473" s="6"/>
      <c r="T473" s="6"/>
      <c r="U473" s="28"/>
      <c r="V473" s="38"/>
      <c r="W473" s="38"/>
      <c r="X473" s="37"/>
      <c r="Y473" s="38">
        <v>30000</v>
      </c>
    </row>
    <row r="474" spans="1:25" s="7" customFormat="1" x14ac:dyDescent="0.25">
      <c r="A474" s="43">
        <v>415200</v>
      </c>
      <c r="B474" s="31" t="s">
        <v>752</v>
      </c>
      <c r="C474" s="31" t="s">
        <v>166</v>
      </c>
      <c r="D474" s="31" t="s">
        <v>776</v>
      </c>
      <c r="E474" s="31" t="s">
        <v>665</v>
      </c>
      <c r="F474" s="41" t="s">
        <v>775</v>
      </c>
      <c r="G474" s="38">
        <v>77971.56</v>
      </c>
      <c r="H474" s="38">
        <v>82489</v>
      </c>
      <c r="I474" s="38">
        <v>82489</v>
      </c>
      <c r="J474" s="38">
        <v>82489</v>
      </c>
      <c r="K474" s="37">
        <v>61865</v>
      </c>
      <c r="L474" s="38"/>
      <c r="M474" s="38">
        <v>92100</v>
      </c>
      <c r="N474" s="38">
        <v>92100</v>
      </c>
      <c r="O474" s="38">
        <v>92100</v>
      </c>
      <c r="P474" s="37"/>
      <c r="Q474" s="6">
        <f>O474-N474</f>
        <v>0</v>
      </c>
      <c r="R474" s="6">
        <f>N474-O474</f>
        <v>0</v>
      </c>
      <c r="S474" s="6">
        <f>O474-I474</f>
        <v>9611</v>
      </c>
      <c r="T474" s="6"/>
      <c r="U474" s="28">
        <f>O474/I474*100</f>
        <v>111.65125046975962</v>
      </c>
      <c r="V474" s="38">
        <f>O474-I474</f>
        <v>9611</v>
      </c>
      <c r="W474" s="38"/>
      <c r="X474" s="37">
        <f>O474/I474*100</f>
        <v>111.65125046975962</v>
      </c>
      <c r="Y474" s="38">
        <v>92100</v>
      </c>
    </row>
    <row r="475" spans="1:25" s="7" customFormat="1" ht="45" x14ac:dyDescent="0.25">
      <c r="A475" s="124">
        <v>415200</v>
      </c>
      <c r="B475" s="31" t="s">
        <v>334</v>
      </c>
      <c r="C475" s="31" t="s">
        <v>166</v>
      </c>
      <c r="D475" s="31" t="s">
        <v>774</v>
      </c>
      <c r="E475" s="31" t="s">
        <v>663</v>
      </c>
      <c r="F475" s="41" t="s">
        <v>773</v>
      </c>
      <c r="G475" s="38">
        <v>226760.85</v>
      </c>
      <c r="H475" s="38">
        <v>220873</v>
      </c>
      <c r="I475" s="38">
        <v>246873</v>
      </c>
      <c r="J475" s="38">
        <v>246873</v>
      </c>
      <c r="K475" s="37">
        <v>200500</v>
      </c>
      <c r="L475" s="38"/>
      <c r="M475" s="38">
        <v>250000</v>
      </c>
      <c r="N475" s="38">
        <v>250000</v>
      </c>
      <c r="O475" s="38">
        <v>250000</v>
      </c>
      <c r="P475" s="37"/>
      <c r="Q475" s="6">
        <f>O475-N475</f>
        <v>0</v>
      </c>
      <c r="R475" s="6">
        <f>N475-O475</f>
        <v>0</v>
      </c>
      <c r="S475" s="6"/>
      <c r="T475" s="6">
        <f>I475-O475</f>
        <v>-3127</v>
      </c>
      <c r="U475" s="28">
        <f>O475/I475*100</f>
        <v>101.26664317280544</v>
      </c>
      <c r="V475" s="38">
        <f>O475-I475</f>
        <v>3127</v>
      </c>
      <c r="W475" s="38"/>
      <c r="X475" s="37">
        <f>O475/I475*100</f>
        <v>101.26664317280544</v>
      </c>
      <c r="Y475" s="38">
        <v>250000</v>
      </c>
    </row>
    <row r="476" spans="1:25" s="7" customFormat="1" x14ac:dyDescent="0.25">
      <c r="A476" s="43">
        <v>415200</v>
      </c>
      <c r="B476" s="31" t="s">
        <v>752</v>
      </c>
      <c r="C476" s="31" t="s">
        <v>166</v>
      </c>
      <c r="D476" s="31" t="s">
        <v>772</v>
      </c>
      <c r="E476" s="31" t="s">
        <v>661</v>
      </c>
      <c r="F476" s="41" t="s">
        <v>771</v>
      </c>
      <c r="G476" s="38">
        <v>64498.8</v>
      </c>
      <c r="H476" s="38">
        <v>58266</v>
      </c>
      <c r="I476" s="38">
        <v>58266</v>
      </c>
      <c r="J476" s="38">
        <v>58266</v>
      </c>
      <c r="K476" s="37">
        <v>57000</v>
      </c>
      <c r="L476" s="38"/>
      <c r="M476" s="38">
        <v>65000</v>
      </c>
      <c r="N476" s="38">
        <v>58000</v>
      </c>
      <c r="O476" s="38">
        <v>58000</v>
      </c>
      <c r="P476" s="37"/>
      <c r="Q476" s="6">
        <f>O476-N476</f>
        <v>0</v>
      </c>
      <c r="R476" s="6">
        <f>N476-O476</f>
        <v>0</v>
      </c>
      <c r="S476" s="6"/>
      <c r="T476" s="6">
        <f>I476-O476</f>
        <v>266</v>
      </c>
      <c r="U476" s="28">
        <f>O476/I476*100</f>
        <v>99.543473037448933</v>
      </c>
      <c r="V476" s="38"/>
      <c r="W476" s="38">
        <f>I476-O476</f>
        <v>266</v>
      </c>
      <c r="X476" s="37">
        <f>O476/I476*100</f>
        <v>99.543473037448933</v>
      </c>
      <c r="Y476" s="38">
        <v>58000</v>
      </c>
    </row>
    <row r="477" spans="1:25" s="7" customFormat="1" x14ac:dyDescent="0.25">
      <c r="A477" s="43">
        <v>415200</v>
      </c>
      <c r="B477" s="31" t="s">
        <v>752</v>
      </c>
      <c r="C477" s="31" t="s">
        <v>166</v>
      </c>
      <c r="D477" s="31" t="s">
        <v>770</v>
      </c>
      <c r="E477" s="31" t="s">
        <v>659</v>
      </c>
      <c r="F477" s="41" t="s">
        <v>769</v>
      </c>
      <c r="G477" s="6">
        <v>9000</v>
      </c>
      <c r="H477" s="6">
        <v>36892</v>
      </c>
      <c r="I477" s="6">
        <v>40000</v>
      </c>
      <c r="J477" s="6">
        <v>40000</v>
      </c>
      <c r="K477" s="29">
        <v>18000</v>
      </c>
      <c r="L477" s="6"/>
      <c r="M477" s="6">
        <v>40000</v>
      </c>
      <c r="N477" s="56">
        <v>20000</v>
      </c>
      <c r="O477" s="6">
        <v>40000</v>
      </c>
      <c r="P477" s="29"/>
      <c r="Q477" s="6">
        <f>O477-N477</f>
        <v>20000</v>
      </c>
      <c r="R477" s="6"/>
      <c r="S477" s="6">
        <f>O477-I477</f>
        <v>0</v>
      </c>
      <c r="T477" s="6">
        <f>I477-O477</f>
        <v>0</v>
      </c>
      <c r="U477" s="28">
        <f>O477/I477*100</f>
        <v>100</v>
      </c>
      <c r="V477" s="38">
        <f>O477-I477</f>
        <v>0</v>
      </c>
      <c r="W477" s="38">
        <f>I477-O477</f>
        <v>0</v>
      </c>
      <c r="X477" s="37">
        <f>O477/I477*100</f>
        <v>100</v>
      </c>
      <c r="Y477" s="6">
        <v>40000</v>
      </c>
    </row>
    <row r="478" spans="1:25" s="7" customFormat="1" ht="30" x14ac:dyDescent="0.25">
      <c r="A478" s="43">
        <v>415200</v>
      </c>
      <c r="B478" s="31" t="s">
        <v>752</v>
      </c>
      <c r="C478" s="31" t="s">
        <v>166</v>
      </c>
      <c r="D478" s="31" t="s">
        <v>768</v>
      </c>
      <c r="E478" s="31" t="s">
        <v>657</v>
      </c>
      <c r="F478" s="41" t="s">
        <v>767</v>
      </c>
      <c r="G478" s="6">
        <v>0</v>
      </c>
      <c r="H478" s="6">
        <v>5000</v>
      </c>
      <c r="I478" s="6">
        <v>5000</v>
      </c>
      <c r="J478" s="6">
        <v>5000</v>
      </c>
      <c r="K478" s="29">
        <v>5000</v>
      </c>
      <c r="L478" s="6"/>
      <c r="M478" s="6">
        <v>10000</v>
      </c>
      <c r="N478" s="6">
        <v>5000</v>
      </c>
      <c r="O478" s="6">
        <v>10000</v>
      </c>
      <c r="P478" s="29"/>
      <c r="Q478" s="6">
        <f>O478-N478</f>
        <v>5000</v>
      </c>
      <c r="R478" s="6"/>
      <c r="S478" s="6">
        <f>O478-I478</f>
        <v>5000</v>
      </c>
      <c r="T478" s="6"/>
      <c r="U478" s="28">
        <f>O478/I478*100</f>
        <v>200</v>
      </c>
      <c r="V478" s="38">
        <f>O478-I478</f>
        <v>5000</v>
      </c>
      <c r="W478" s="38"/>
      <c r="X478" s="37">
        <f>O478/I478*100</f>
        <v>200</v>
      </c>
      <c r="Y478" s="6">
        <v>30000</v>
      </c>
    </row>
    <row r="479" spans="1:25" ht="30.75" hidden="1" customHeight="1" x14ac:dyDescent="0.25">
      <c r="A479" s="43">
        <v>415200</v>
      </c>
      <c r="B479" s="31" t="s">
        <v>752</v>
      </c>
      <c r="C479" s="31" t="s">
        <v>166</v>
      </c>
      <c r="D479" s="31" t="s">
        <v>754</v>
      </c>
      <c r="E479" s="31"/>
      <c r="F479" s="41" t="s">
        <v>766</v>
      </c>
      <c r="G479" s="6">
        <v>0</v>
      </c>
      <c r="H479" s="6">
        <v>0</v>
      </c>
      <c r="I479" s="6">
        <v>0</v>
      </c>
      <c r="J479" s="6">
        <v>15000</v>
      </c>
      <c r="K479" s="29">
        <v>8000</v>
      </c>
      <c r="L479" s="6"/>
      <c r="M479" s="6">
        <v>0</v>
      </c>
      <c r="N479" s="6">
        <v>0</v>
      </c>
      <c r="O479" s="6">
        <v>0</v>
      </c>
      <c r="P479" s="29"/>
      <c r="Q479" s="6">
        <f>O479-N479</f>
        <v>0</v>
      </c>
      <c r="R479" s="6">
        <f>N479-O479</f>
        <v>0</v>
      </c>
      <c r="S479" s="6">
        <f>O479-I479</f>
        <v>0</v>
      </c>
      <c r="T479" s="6">
        <f>I479-O479</f>
        <v>0</v>
      </c>
      <c r="U479" s="28"/>
      <c r="V479" s="38">
        <f>O479-I479</f>
        <v>0</v>
      </c>
      <c r="W479" s="38">
        <f>I479-O479</f>
        <v>0</v>
      </c>
      <c r="X479" s="37"/>
      <c r="Y479" s="6">
        <v>0</v>
      </c>
    </row>
    <row r="480" spans="1:25" ht="45.75" customHeight="1" x14ac:dyDescent="0.25">
      <c r="A480" s="43">
        <v>415200</v>
      </c>
      <c r="B480" s="31" t="s">
        <v>752</v>
      </c>
      <c r="C480" s="31" t="s">
        <v>166</v>
      </c>
      <c r="D480" s="31" t="s">
        <v>751</v>
      </c>
      <c r="E480" s="31" t="s">
        <v>653</v>
      </c>
      <c r="F480" s="95" t="s">
        <v>765</v>
      </c>
      <c r="G480" s="6"/>
      <c r="H480" s="6"/>
      <c r="I480" s="6"/>
      <c r="J480" s="6"/>
      <c r="K480" s="29"/>
      <c r="L480" s="6"/>
      <c r="M480" s="6"/>
      <c r="N480" s="6"/>
      <c r="O480" s="6">
        <v>0</v>
      </c>
      <c r="P480" s="29"/>
      <c r="Q480" s="6"/>
      <c r="R480" s="6"/>
      <c r="S480" s="6"/>
      <c r="T480" s="6"/>
      <c r="U480" s="28"/>
      <c r="V480" s="38"/>
      <c r="W480" s="38"/>
      <c r="X480" s="37"/>
      <c r="Y480" s="6">
        <v>15000</v>
      </c>
    </row>
    <row r="481" spans="1:25" ht="45.75" customHeight="1" x14ac:dyDescent="0.25">
      <c r="A481" s="43">
        <v>415200</v>
      </c>
      <c r="B481" s="31" t="s">
        <v>752</v>
      </c>
      <c r="C481" s="31" t="s">
        <v>166</v>
      </c>
      <c r="D481" s="31" t="s">
        <v>764</v>
      </c>
      <c r="E481" s="31" t="s">
        <v>650</v>
      </c>
      <c r="F481" s="95" t="s">
        <v>763</v>
      </c>
      <c r="G481" s="6"/>
      <c r="H481" s="6"/>
      <c r="I481" s="6"/>
      <c r="J481" s="6"/>
      <c r="K481" s="29"/>
      <c r="L481" s="6"/>
      <c r="M481" s="6"/>
      <c r="N481" s="6"/>
      <c r="O481" s="6">
        <v>0</v>
      </c>
      <c r="P481" s="29"/>
      <c r="Q481" s="6"/>
      <c r="R481" s="6"/>
      <c r="S481" s="6"/>
      <c r="T481" s="6"/>
      <c r="U481" s="28"/>
      <c r="V481" s="38"/>
      <c r="W481" s="38"/>
      <c r="X481" s="37"/>
      <c r="Y481" s="6">
        <v>20000</v>
      </c>
    </row>
    <row r="482" spans="1:25" x14ac:dyDescent="0.25">
      <c r="A482" s="43">
        <v>415200</v>
      </c>
      <c r="B482" s="31" t="s">
        <v>752</v>
      </c>
      <c r="C482" s="31" t="s">
        <v>166</v>
      </c>
      <c r="D482" s="31" t="s">
        <v>28</v>
      </c>
      <c r="E482" s="31" t="s">
        <v>648</v>
      </c>
      <c r="F482" s="41" t="s">
        <v>762</v>
      </c>
      <c r="G482" s="6">
        <v>0</v>
      </c>
      <c r="H482" s="6"/>
      <c r="I482" s="6">
        <v>0</v>
      </c>
      <c r="J482" s="6">
        <v>0</v>
      </c>
      <c r="K482" s="29">
        <v>0</v>
      </c>
      <c r="L482" s="6"/>
      <c r="M482" s="6">
        <v>30000</v>
      </c>
      <c r="N482" s="6">
        <v>30000</v>
      </c>
      <c r="O482" s="6">
        <v>30000</v>
      </c>
      <c r="P482" s="29"/>
      <c r="Q482" s="6">
        <f>O482-N482</f>
        <v>0</v>
      </c>
      <c r="R482" s="6">
        <f>N482-O482</f>
        <v>0</v>
      </c>
      <c r="S482" s="6">
        <f>O482-I482</f>
        <v>30000</v>
      </c>
      <c r="T482" s="6"/>
      <c r="U482" s="28"/>
      <c r="V482" s="38">
        <f>O482-I482</f>
        <v>30000</v>
      </c>
      <c r="W482" s="38"/>
      <c r="X482" s="37"/>
      <c r="Y482" s="6">
        <v>50000</v>
      </c>
    </row>
    <row r="483" spans="1:25" ht="30" x14ac:dyDescent="0.25">
      <c r="A483" s="124">
        <v>415200</v>
      </c>
      <c r="B483" s="31" t="s">
        <v>752</v>
      </c>
      <c r="C483" s="31" t="s">
        <v>166</v>
      </c>
      <c r="D483" s="31" t="s">
        <v>28</v>
      </c>
      <c r="E483" s="31" t="s">
        <v>646</v>
      </c>
      <c r="F483" s="41" t="s">
        <v>761</v>
      </c>
      <c r="G483" s="6">
        <v>0</v>
      </c>
      <c r="H483" s="6"/>
      <c r="I483" s="6">
        <v>0</v>
      </c>
      <c r="J483" s="6">
        <v>0</v>
      </c>
      <c r="K483" s="29">
        <v>0</v>
      </c>
      <c r="L483" s="6"/>
      <c r="M483" s="6">
        <v>25000</v>
      </c>
      <c r="N483" s="6">
        <v>25000</v>
      </c>
      <c r="O483" s="6">
        <v>25000</v>
      </c>
      <c r="P483" s="29"/>
      <c r="Q483" s="6">
        <f>O483-N483</f>
        <v>0</v>
      </c>
      <c r="R483" s="6">
        <f>N483-O483</f>
        <v>0</v>
      </c>
      <c r="S483" s="6">
        <f>O483-I483</f>
        <v>25000</v>
      </c>
      <c r="T483" s="6"/>
      <c r="U483" s="28"/>
      <c r="V483" s="38">
        <f>O483-I483</f>
        <v>25000</v>
      </c>
      <c r="W483" s="38"/>
      <c r="X483" s="37"/>
      <c r="Y483" s="6">
        <v>25000</v>
      </c>
    </row>
    <row r="484" spans="1:25" ht="30.75" customHeight="1" x14ac:dyDescent="0.25">
      <c r="A484" s="43">
        <v>415200</v>
      </c>
      <c r="B484" s="31" t="s">
        <v>752</v>
      </c>
      <c r="C484" s="31" t="s">
        <v>166</v>
      </c>
      <c r="D484" s="31" t="s">
        <v>28</v>
      </c>
      <c r="E484" s="31" t="s">
        <v>634</v>
      </c>
      <c r="F484" s="41" t="s">
        <v>760</v>
      </c>
      <c r="G484" s="6">
        <v>0</v>
      </c>
      <c r="H484" s="6"/>
      <c r="I484" s="6">
        <v>0</v>
      </c>
      <c r="J484" s="6">
        <v>0</v>
      </c>
      <c r="K484" s="29">
        <v>0</v>
      </c>
      <c r="L484" s="6"/>
      <c r="M484" s="6">
        <v>40000</v>
      </c>
      <c r="N484" s="56">
        <v>20000</v>
      </c>
      <c r="O484" s="6">
        <v>20000</v>
      </c>
      <c r="P484" s="29"/>
      <c r="Q484" s="6">
        <f>O484-N484</f>
        <v>0</v>
      </c>
      <c r="R484" s="6">
        <f>N484-O484</f>
        <v>0</v>
      </c>
      <c r="S484" s="6">
        <f>O484-I484</f>
        <v>20000</v>
      </c>
      <c r="T484" s="6"/>
      <c r="U484" s="28"/>
      <c r="V484" s="38">
        <f>O484-I484</f>
        <v>20000</v>
      </c>
      <c r="W484" s="38"/>
      <c r="X484" s="37"/>
      <c r="Y484" s="6">
        <v>20000</v>
      </c>
    </row>
    <row r="485" spans="1:25" ht="15" hidden="1" customHeight="1" x14ac:dyDescent="0.25">
      <c r="A485" s="43">
        <v>416100</v>
      </c>
      <c r="B485" s="31" t="s">
        <v>752</v>
      </c>
      <c r="C485" s="31" t="s">
        <v>166</v>
      </c>
      <c r="D485" s="31" t="s">
        <v>759</v>
      </c>
      <c r="E485" s="31"/>
      <c r="F485" s="41" t="s">
        <v>758</v>
      </c>
      <c r="G485" s="38">
        <v>46205</v>
      </c>
      <c r="H485" s="38">
        <v>52131</v>
      </c>
      <c r="I485" s="38">
        <v>52131</v>
      </c>
      <c r="J485" s="38">
        <v>52131</v>
      </c>
      <c r="K485" s="37">
        <v>51170</v>
      </c>
      <c r="L485" s="38"/>
      <c r="M485" s="38">
        <v>0</v>
      </c>
      <c r="N485" s="38">
        <v>0</v>
      </c>
      <c r="O485" s="38">
        <v>0</v>
      </c>
      <c r="P485" s="37"/>
      <c r="Q485" s="6">
        <f>O485-N485</f>
        <v>0</v>
      </c>
      <c r="R485" s="6">
        <f>N485-O485</f>
        <v>0</v>
      </c>
      <c r="S485" s="6"/>
      <c r="T485" s="6">
        <f>I485-O485</f>
        <v>52131</v>
      </c>
      <c r="U485" s="28">
        <f>O485/I485*100</f>
        <v>0</v>
      </c>
      <c r="V485" s="38"/>
      <c r="W485" s="38">
        <f>I485-O485</f>
        <v>52131</v>
      </c>
      <c r="X485" s="37">
        <f>O485/I485*100</f>
        <v>0</v>
      </c>
      <c r="Y485" s="38">
        <v>0</v>
      </c>
    </row>
    <row r="486" spans="1:25" ht="30" x14ac:dyDescent="0.25">
      <c r="A486" s="43">
        <v>416100</v>
      </c>
      <c r="B486" s="31" t="s">
        <v>752</v>
      </c>
      <c r="C486" s="31" t="s">
        <v>166</v>
      </c>
      <c r="D486" s="31" t="s">
        <v>28</v>
      </c>
      <c r="E486" s="31" t="s">
        <v>631</v>
      </c>
      <c r="F486" s="41" t="s">
        <v>757</v>
      </c>
      <c r="G486" s="38"/>
      <c r="H486" s="38"/>
      <c r="I486" s="38"/>
      <c r="J486" s="38"/>
      <c r="K486" s="37"/>
      <c r="L486" s="38"/>
      <c r="M486" s="38">
        <v>60000</v>
      </c>
      <c r="N486" s="38">
        <v>50000</v>
      </c>
      <c r="O486" s="38">
        <v>50000</v>
      </c>
      <c r="P486" s="37"/>
      <c r="Q486" s="6">
        <f>O486-N486</f>
        <v>0</v>
      </c>
      <c r="R486" s="6">
        <f>N486-O486</f>
        <v>0</v>
      </c>
      <c r="S486" s="6">
        <f>O486-I486</f>
        <v>50000</v>
      </c>
      <c r="T486" s="6"/>
      <c r="U486" s="28"/>
      <c r="V486" s="38">
        <f>O486-I486</f>
        <v>50000</v>
      </c>
      <c r="W486" s="38"/>
      <c r="X486" s="37"/>
      <c r="Y486" s="38">
        <v>50000</v>
      </c>
    </row>
    <row r="487" spans="1:25" x14ac:dyDescent="0.25">
      <c r="A487" s="43">
        <v>416100</v>
      </c>
      <c r="B487" s="31" t="s">
        <v>752</v>
      </c>
      <c r="C487" s="31" t="s">
        <v>166</v>
      </c>
      <c r="D487" s="31"/>
      <c r="E487" s="31" t="s">
        <v>629</v>
      </c>
      <c r="F487" s="41" t="s">
        <v>756</v>
      </c>
      <c r="G487" s="38"/>
      <c r="H487" s="38"/>
      <c r="I487" s="38"/>
      <c r="J487" s="38"/>
      <c r="K487" s="37"/>
      <c r="L487" s="38"/>
      <c r="M487" s="38">
        <v>12000</v>
      </c>
      <c r="N487" s="38">
        <v>12000</v>
      </c>
      <c r="O487" s="38">
        <v>12000</v>
      </c>
      <c r="P487" s="37"/>
      <c r="Q487" s="6">
        <f>O487-N487</f>
        <v>0</v>
      </c>
      <c r="R487" s="6">
        <f>N487-O487</f>
        <v>0</v>
      </c>
      <c r="S487" s="6">
        <f>O487-I487</f>
        <v>12000</v>
      </c>
      <c r="T487" s="6"/>
      <c r="U487" s="28"/>
      <c r="V487" s="38">
        <f>O487-I487</f>
        <v>12000</v>
      </c>
      <c r="W487" s="38"/>
      <c r="X487" s="37"/>
      <c r="Y487" s="38">
        <v>12000</v>
      </c>
    </row>
    <row r="488" spans="1:25" ht="30" x14ac:dyDescent="0.25">
      <c r="A488" s="43">
        <v>416100</v>
      </c>
      <c r="B488" s="31" t="s">
        <v>752</v>
      </c>
      <c r="C488" s="31" t="s">
        <v>166</v>
      </c>
      <c r="D488" s="31"/>
      <c r="E488" s="31" t="s">
        <v>624</v>
      </c>
      <c r="F488" s="41" t="s">
        <v>755</v>
      </c>
      <c r="G488" s="38"/>
      <c r="H488" s="38"/>
      <c r="I488" s="38"/>
      <c r="J488" s="38"/>
      <c r="K488" s="37"/>
      <c r="L488" s="38"/>
      <c r="M488" s="38">
        <v>10000</v>
      </c>
      <c r="N488" s="38">
        <v>10000</v>
      </c>
      <c r="O488" s="38">
        <v>10000</v>
      </c>
      <c r="P488" s="37"/>
      <c r="Q488" s="6">
        <f>O488-N488</f>
        <v>0</v>
      </c>
      <c r="R488" s="6">
        <f>N488-O488</f>
        <v>0</v>
      </c>
      <c r="S488" s="6">
        <f>O488-I488</f>
        <v>10000</v>
      </c>
      <c r="T488" s="6"/>
      <c r="U488" s="28"/>
      <c r="V488" s="38">
        <f>O488-I488</f>
        <v>10000</v>
      </c>
      <c r="W488" s="38"/>
      <c r="X488" s="37"/>
      <c r="Y488" s="38">
        <v>10000</v>
      </c>
    </row>
    <row r="489" spans="1:25" ht="15" customHeight="1" x14ac:dyDescent="0.25">
      <c r="A489" s="43">
        <v>416100</v>
      </c>
      <c r="B489" s="31" t="s">
        <v>752</v>
      </c>
      <c r="C489" s="31" t="s">
        <v>166</v>
      </c>
      <c r="D489" s="31" t="s">
        <v>754</v>
      </c>
      <c r="E489" s="31" t="s">
        <v>622</v>
      </c>
      <c r="F489" s="41" t="s">
        <v>753</v>
      </c>
      <c r="G489" s="38"/>
      <c r="H489" s="38"/>
      <c r="I489" s="38"/>
      <c r="J489" s="38"/>
      <c r="K489" s="37"/>
      <c r="L489" s="38"/>
      <c r="M489" s="38">
        <v>10000</v>
      </c>
      <c r="N489" s="38">
        <v>0</v>
      </c>
      <c r="O489" s="38">
        <v>0</v>
      </c>
      <c r="P489" s="37"/>
      <c r="Q489" s="6"/>
      <c r="R489" s="6"/>
      <c r="S489" s="6">
        <f>O489-I489</f>
        <v>0</v>
      </c>
      <c r="T489" s="6">
        <f>I489-O489</f>
        <v>0</v>
      </c>
      <c r="U489" s="28"/>
      <c r="V489" s="92"/>
      <c r="W489" s="92"/>
      <c r="X489" s="91"/>
      <c r="Y489" s="38">
        <v>10000</v>
      </c>
    </row>
    <row r="490" spans="1:25" ht="15" customHeight="1" x14ac:dyDescent="0.25">
      <c r="A490" s="43">
        <v>416100</v>
      </c>
      <c r="B490" s="31" t="s">
        <v>752</v>
      </c>
      <c r="C490" s="31" t="s">
        <v>166</v>
      </c>
      <c r="D490" s="31" t="s">
        <v>751</v>
      </c>
      <c r="E490" s="31" t="s">
        <v>617</v>
      </c>
      <c r="F490" s="111" t="s">
        <v>750</v>
      </c>
      <c r="G490" s="38"/>
      <c r="H490" s="38"/>
      <c r="I490" s="38"/>
      <c r="J490" s="38"/>
      <c r="K490" s="37"/>
      <c r="L490" s="38"/>
      <c r="M490" s="38"/>
      <c r="N490" s="38"/>
      <c r="O490" s="38">
        <v>0</v>
      </c>
      <c r="P490" s="37"/>
      <c r="Q490" s="6"/>
      <c r="R490" s="6"/>
      <c r="S490" s="6">
        <f>O490-I490</f>
        <v>0</v>
      </c>
      <c r="T490" s="6"/>
      <c r="U490" s="28"/>
      <c r="V490" s="92"/>
      <c r="W490" s="92"/>
      <c r="X490" s="91"/>
      <c r="Y490" s="38">
        <v>10000</v>
      </c>
    </row>
    <row r="491" spans="1:25" s="7" customFormat="1" x14ac:dyDescent="0.25">
      <c r="A491" s="47"/>
      <c r="B491" s="47"/>
      <c r="C491" s="47"/>
      <c r="D491" s="47"/>
      <c r="E491" s="47"/>
      <c r="F491" s="50" t="s">
        <v>749</v>
      </c>
      <c r="G491" s="126">
        <f>SUM(G493:G501)</f>
        <v>227795.76</v>
      </c>
      <c r="H491" s="126">
        <f>SUM(H493:H501)</f>
        <v>847340</v>
      </c>
      <c r="I491" s="126">
        <f>SUM(I493:I501)</f>
        <v>594232</v>
      </c>
      <c r="J491" s="126">
        <f>SUM(J493:J501)</f>
        <v>569232</v>
      </c>
      <c r="K491" s="127">
        <f>SUM(K493:K501)</f>
        <v>236251.85</v>
      </c>
      <c r="L491" s="126">
        <f>SUM(L493:L501)</f>
        <v>0</v>
      </c>
      <c r="M491" s="126">
        <f>SUM(M493:M501)</f>
        <v>586000</v>
      </c>
      <c r="N491" s="126">
        <f>SUM(N493:N501)</f>
        <v>533000</v>
      </c>
      <c r="O491" s="126">
        <f>SUM(O493:O501)</f>
        <v>533000</v>
      </c>
      <c r="P491" s="126">
        <f>SUM(P493:P501)</f>
        <v>16000</v>
      </c>
      <c r="Q491" s="126">
        <f>SUM(Q493:Q501)</f>
        <v>0</v>
      </c>
      <c r="R491" s="126">
        <f>SUM(R493:R501)</f>
        <v>0</v>
      </c>
      <c r="S491" s="126">
        <f>SUM(S493:S501)</f>
        <v>11701</v>
      </c>
      <c r="T491" s="126">
        <f>SUM(T493:T501)</f>
        <v>72933</v>
      </c>
      <c r="U491" s="126">
        <f>SUM(U493:U501)</f>
        <v>933.18778853094705</v>
      </c>
      <c r="V491" s="126">
        <f>SUM(V493:V501)</f>
        <v>11701</v>
      </c>
      <c r="W491" s="126">
        <f>SUM(W493:W501)</f>
        <v>72933</v>
      </c>
      <c r="X491" s="127">
        <f>O491/I491*100</f>
        <v>89.695607102949694</v>
      </c>
      <c r="Y491" s="126">
        <f>SUM(Y493:Y501)</f>
        <v>618000</v>
      </c>
    </row>
    <row r="492" spans="1:25" s="7" customFormat="1" x14ac:dyDescent="0.25">
      <c r="A492" s="47"/>
      <c r="B492" s="47"/>
      <c r="C492" s="47"/>
      <c r="D492" s="47"/>
      <c r="E492" s="47"/>
      <c r="F492" s="52" t="s">
        <v>748</v>
      </c>
      <c r="G492" s="126"/>
      <c r="H492" s="126"/>
      <c r="I492" s="126"/>
      <c r="J492" s="126"/>
      <c r="K492" s="127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7"/>
      <c r="Y492" s="126"/>
    </row>
    <row r="493" spans="1:25" s="7" customFormat="1" ht="30" x14ac:dyDescent="0.25">
      <c r="A493" s="130">
        <v>412900</v>
      </c>
      <c r="B493" s="31" t="s">
        <v>334</v>
      </c>
      <c r="C493" s="31" t="s">
        <v>166</v>
      </c>
      <c r="D493" s="31" t="s">
        <v>747</v>
      </c>
      <c r="E493" s="31" t="s">
        <v>608</v>
      </c>
      <c r="F493" s="41" t="s">
        <v>746</v>
      </c>
      <c r="G493" s="38">
        <v>34560.06</v>
      </c>
      <c r="H493" s="38">
        <v>34650</v>
      </c>
      <c r="I493" s="38">
        <v>34650</v>
      </c>
      <c r="J493" s="38">
        <v>34650</v>
      </c>
      <c r="K493" s="37">
        <v>15432.85</v>
      </c>
      <c r="L493" s="38"/>
      <c r="M493" s="38">
        <v>35000</v>
      </c>
      <c r="N493" s="38">
        <v>35000</v>
      </c>
      <c r="O493" s="38">
        <v>35000</v>
      </c>
      <c r="P493" s="37"/>
      <c r="Q493" s="6">
        <f>O493-N493</f>
        <v>0</v>
      </c>
      <c r="R493" s="6">
        <f>N493-O493</f>
        <v>0</v>
      </c>
      <c r="S493" s="6">
        <f>O493-I493</f>
        <v>350</v>
      </c>
      <c r="T493" s="6"/>
      <c r="U493" s="28">
        <f>O493/I493*100</f>
        <v>101.01010101010101</v>
      </c>
      <c r="V493" s="38">
        <f>O493-I493</f>
        <v>350</v>
      </c>
      <c r="W493" s="38"/>
      <c r="X493" s="37">
        <f>O493/I493*100</f>
        <v>101.01010101010101</v>
      </c>
      <c r="Y493" s="38">
        <v>35000</v>
      </c>
    </row>
    <row r="494" spans="1:25" s="7" customFormat="1" x14ac:dyDescent="0.25">
      <c r="A494" s="43">
        <v>414100</v>
      </c>
      <c r="B494" s="31" t="s">
        <v>334</v>
      </c>
      <c r="C494" s="31" t="s">
        <v>166</v>
      </c>
      <c r="D494" s="31" t="s">
        <v>745</v>
      </c>
      <c r="E494" s="31" t="s">
        <v>606</v>
      </c>
      <c r="F494" s="41" t="s">
        <v>744</v>
      </c>
      <c r="G494" s="38">
        <v>19998</v>
      </c>
      <c r="H494" s="38">
        <v>19800</v>
      </c>
      <c r="I494" s="38">
        <v>19800</v>
      </c>
      <c r="J494" s="38">
        <v>19800</v>
      </c>
      <c r="K494" s="37">
        <v>9670</v>
      </c>
      <c r="L494" s="38"/>
      <c r="M494" s="38">
        <v>20000</v>
      </c>
      <c r="N494" s="38">
        <v>20000</v>
      </c>
      <c r="O494" s="38">
        <v>20000</v>
      </c>
      <c r="P494" s="37"/>
      <c r="Q494" s="6">
        <f>O494-N494</f>
        <v>0</v>
      </c>
      <c r="R494" s="6">
        <f>N494-O494</f>
        <v>0</v>
      </c>
      <c r="S494" s="6">
        <f>O494-I494</f>
        <v>200</v>
      </c>
      <c r="T494" s="6"/>
      <c r="U494" s="28">
        <f>O494/I494*100</f>
        <v>101.01010101010101</v>
      </c>
      <c r="V494" s="38">
        <f>O494-I494</f>
        <v>200</v>
      </c>
      <c r="W494" s="38"/>
      <c r="X494" s="37">
        <f>O494/I494*100</f>
        <v>101.01010101010101</v>
      </c>
      <c r="Y494" s="38">
        <v>20000</v>
      </c>
    </row>
    <row r="495" spans="1:25" s="7" customFormat="1" x14ac:dyDescent="0.25">
      <c r="A495" s="43">
        <v>415200</v>
      </c>
      <c r="B495" s="31" t="s">
        <v>334</v>
      </c>
      <c r="C495" s="31" t="s">
        <v>166</v>
      </c>
      <c r="D495" s="31" t="s">
        <v>743</v>
      </c>
      <c r="E495" s="31" t="s">
        <v>591</v>
      </c>
      <c r="F495" s="41" t="s">
        <v>742</v>
      </c>
      <c r="G495" s="38">
        <v>99996</v>
      </c>
      <c r="H495" s="38">
        <v>120000</v>
      </c>
      <c r="I495" s="38">
        <v>120000</v>
      </c>
      <c r="J495" s="38">
        <v>120000</v>
      </c>
      <c r="K495" s="37">
        <v>90000</v>
      </c>
      <c r="L495" s="38"/>
      <c r="M495" s="38">
        <v>150000</v>
      </c>
      <c r="N495" s="38">
        <v>120000</v>
      </c>
      <c r="O495" s="38">
        <v>120000</v>
      </c>
      <c r="P495" s="37"/>
      <c r="Q495" s="6">
        <f>O495-N495</f>
        <v>0</v>
      </c>
      <c r="R495" s="6">
        <f>N495-O495</f>
        <v>0</v>
      </c>
      <c r="S495" s="6">
        <f>O495-I495</f>
        <v>0</v>
      </c>
      <c r="T495" s="6">
        <f>I495-O495</f>
        <v>0</v>
      </c>
      <c r="U495" s="28">
        <f>O495/I495*100</f>
        <v>100</v>
      </c>
      <c r="V495" s="38">
        <f>O495-I495</f>
        <v>0</v>
      </c>
      <c r="W495" s="38">
        <f>I495-O495</f>
        <v>0</v>
      </c>
      <c r="X495" s="37">
        <f>O495/I495*100</f>
        <v>100</v>
      </c>
      <c r="Y495" s="38">
        <v>120000</v>
      </c>
    </row>
    <row r="496" spans="1:25" s="7" customFormat="1" x14ac:dyDescent="0.25">
      <c r="A496" s="43">
        <v>416100</v>
      </c>
      <c r="B496" s="31" t="s">
        <v>334</v>
      </c>
      <c r="C496" s="31" t="s">
        <v>166</v>
      </c>
      <c r="D496" s="31" t="s">
        <v>741</v>
      </c>
      <c r="E496" s="31" t="s">
        <v>587</v>
      </c>
      <c r="F496" s="41" t="s">
        <v>740</v>
      </c>
      <c r="G496" s="38">
        <v>13574.4</v>
      </c>
      <c r="H496" s="38">
        <v>14949</v>
      </c>
      <c r="I496" s="38">
        <v>14949</v>
      </c>
      <c r="J496" s="38">
        <v>14949</v>
      </c>
      <c r="K496" s="37">
        <v>12330</v>
      </c>
      <c r="L496" s="38"/>
      <c r="M496" s="38">
        <v>16000</v>
      </c>
      <c r="N496" s="38">
        <v>16000</v>
      </c>
      <c r="O496" s="38">
        <v>16000</v>
      </c>
      <c r="P496" s="38">
        <v>16000</v>
      </c>
      <c r="Q496" s="6">
        <f>O496-N496</f>
        <v>0</v>
      </c>
      <c r="R496" s="6">
        <f>N496-O496</f>
        <v>0</v>
      </c>
      <c r="S496" s="6">
        <f>O496-I496</f>
        <v>1051</v>
      </c>
      <c r="T496" s="6"/>
      <c r="U496" s="28">
        <f>O496/I496*100</f>
        <v>107.03057060672955</v>
      </c>
      <c r="V496" s="38">
        <f>O496-I496</f>
        <v>1051</v>
      </c>
      <c r="W496" s="38"/>
      <c r="X496" s="37">
        <f>O496/I496*100</f>
        <v>107.03057060672955</v>
      </c>
      <c r="Y496" s="38">
        <v>16000</v>
      </c>
    </row>
    <row r="497" spans="1:25" s="7" customFormat="1" x14ac:dyDescent="0.25">
      <c r="A497" s="43">
        <v>416100</v>
      </c>
      <c r="B497" s="31" t="s">
        <v>334</v>
      </c>
      <c r="C497" s="31" t="s">
        <v>166</v>
      </c>
      <c r="D497" s="31" t="s">
        <v>739</v>
      </c>
      <c r="E497" s="31" t="s">
        <v>584</v>
      </c>
      <c r="F497" s="41" t="s">
        <v>738</v>
      </c>
      <c r="G497" s="128">
        <v>34667.300000000003</v>
      </c>
      <c r="H497" s="128">
        <v>34650</v>
      </c>
      <c r="I497" s="128">
        <v>34650</v>
      </c>
      <c r="J497" s="128">
        <v>34650</v>
      </c>
      <c r="K497" s="129">
        <v>29219</v>
      </c>
      <c r="L497" s="128"/>
      <c r="M497" s="128">
        <v>35000</v>
      </c>
      <c r="N497" s="128">
        <v>32000</v>
      </c>
      <c r="O497" s="128">
        <v>32000</v>
      </c>
      <c r="P497" s="129"/>
      <c r="Q497" s="6">
        <f>O497-N497</f>
        <v>0</v>
      </c>
      <c r="R497" s="6">
        <f>N497-O497</f>
        <v>0</v>
      </c>
      <c r="S497" s="6"/>
      <c r="T497" s="6">
        <f>I497-O497</f>
        <v>2650</v>
      </c>
      <c r="U497" s="28">
        <f>O497/I497*100</f>
        <v>92.352092352092356</v>
      </c>
      <c r="V497" s="38"/>
      <c r="W497" s="38">
        <f>I497-O497</f>
        <v>2650</v>
      </c>
      <c r="X497" s="37">
        <f>O497/I497*100</f>
        <v>92.352092352092356</v>
      </c>
      <c r="Y497" s="128">
        <v>32000</v>
      </c>
    </row>
    <row r="498" spans="1:25" s="7" customFormat="1" x14ac:dyDescent="0.25">
      <c r="A498" s="43">
        <v>416100</v>
      </c>
      <c r="B498" s="31" t="s">
        <v>334</v>
      </c>
      <c r="C498" s="31" t="s">
        <v>166</v>
      </c>
      <c r="D498" s="31" t="s">
        <v>737</v>
      </c>
      <c r="E498" s="31" t="s">
        <v>582</v>
      </c>
      <c r="F498" s="41" t="s">
        <v>736</v>
      </c>
      <c r="G498" s="38">
        <v>25000</v>
      </c>
      <c r="H498" s="38">
        <v>100000</v>
      </c>
      <c r="I498" s="38">
        <v>100000</v>
      </c>
      <c r="J498" s="38">
        <v>75000</v>
      </c>
      <c r="K498" s="37">
        <v>15000</v>
      </c>
      <c r="L498" s="38"/>
      <c r="M498" s="38">
        <v>50000</v>
      </c>
      <c r="N498" s="38">
        <v>30000</v>
      </c>
      <c r="O498" s="38">
        <v>30000</v>
      </c>
      <c r="P498" s="37"/>
      <c r="Q498" s="6">
        <f>O498-N498</f>
        <v>0</v>
      </c>
      <c r="R498" s="6">
        <f>N498-O498</f>
        <v>0</v>
      </c>
      <c r="S498" s="6"/>
      <c r="T498" s="6">
        <f>I498-O498</f>
        <v>70000</v>
      </c>
      <c r="U498" s="28">
        <f>O498/I498*100</f>
        <v>30</v>
      </c>
      <c r="V498" s="38"/>
      <c r="W498" s="38">
        <f>I498-O498</f>
        <v>70000</v>
      </c>
      <c r="X498" s="37">
        <f>O498/I498*100</f>
        <v>30</v>
      </c>
      <c r="Y498" s="38">
        <v>55000</v>
      </c>
    </row>
    <row r="499" spans="1:25" s="7" customFormat="1" x14ac:dyDescent="0.25">
      <c r="A499" s="43">
        <v>416100</v>
      </c>
      <c r="B499" s="31" t="s">
        <v>334</v>
      </c>
      <c r="C499" s="31" t="s">
        <v>166</v>
      </c>
      <c r="D499" s="31" t="s">
        <v>735</v>
      </c>
      <c r="E499" s="31" t="s">
        <v>580</v>
      </c>
      <c r="F499" s="41" t="s">
        <v>734</v>
      </c>
      <c r="G499" s="38">
        <v>0</v>
      </c>
      <c r="H499" s="38">
        <v>140000</v>
      </c>
      <c r="I499" s="38">
        <v>140000</v>
      </c>
      <c r="J499" s="38">
        <v>140000</v>
      </c>
      <c r="K499" s="37">
        <v>64600</v>
      </c>
      <c r="L499" s="38"/>
      <c r="M499" s="38">
        <v>140000</v>
      </c>
      <c r="N499" s="38">
        <v>140000</v>
      </c>
      <c r="O499" s="38">
        <v>140000</v>
      </c>
      <c r="P499" s="37"/>
      <c r="Q499" s="6">
        <f>O499-N499</f>
        <v>0</v>
      </c>
      <c r="R499" s="6">
        <f>N499-O499</f>
        <v>0</v>
      </c>
      <c r="S499" s="6">
        <f>O499-I499</f>
        <v>0</v>
      </c>
      <c r="T499" s="6">
        <f>I499-O499</f>
        <v>0</v>
      </c>
      <c r="U499" s="28">
        <f>O499/I499*100</f>
        <v>100</v>
      </c>
      <c r="V499" s="38">
        <f>O499-I499</f>
        <v>0</v>
      </c>
      <c r="W499" s="38">
        <f>I499-O499</f>
        <v>0</v>
      </c>
      <c r="X499" s="37">
        <f>O499/I499*100</f>
        <v>100</v>
      </c>
      <c r="Y499" s="38">
        <v>200000</v>
      </c>
    </row>
    <row r="500" spans="1:25" ht="30" x14ac:dyDescent="0.25">
      <c r="A500" s="124">
        <v>416100</v>
      </c>
      <c r="B500" s="31" t="s">
        <v>334</v>
      </c>
      <c r="C500" s="31" t="s">
        <v>166</v>
      </c>
      <c r="D500" s="31" t="s">
        <v>733</v>
      </c>
      <c r="E500" s="31" t="s">
        <v>578</v>
      </c>
      <c r="F500" s="41" t="s">
        <v>732</v>
      </c>
      <c r="G500" s="38">
        <v>0</v>
      </c>
      <c r="H500" s="38">
        <v>373391</v>
      </c>
      <c r="I500" s="38">
        <v>120283</v>
      </c>
      <c r="J500" s="38">
        <v>120283</v>
      </c>
      <c r="K500" s="37"/>
      <c r="L500" s="38"/>
      <c r="M500" s="38">
        <v>120000</v>
      </c>
      <c r="N500" s="38">
        <v>120000</v>
      </c>
      <c r="O500" s="38">
        <v>120000</v>
      </c>
      <c r="P500" s="37"/>
      <c r="Q500" s="6">
        <f>O500-N500</f>
        <v>0</v>
      </c>
      <c r="R500" s="6">
        <f>N500-O500</f>
        <v>0</v>
      </c>
      <c r="S500" s="6"/>
      <c r="T500" s="6">
        <f>I500-O500</f>
        <v>283</v>
      </c>
      <c r="U500" s="28">
        <f>O500/I500*100</f>
        <v>99.764721531721023</v>
      </c>
      <c r="V500" s="38"/>
      <c r="W500" s="38">
        <f>I500-O500</f>
        <v>283</v>
      </c>
      <c r="X500" s="37">
        <f>O500/I500*100</f>
        <v>99.764721531721023</v>
      </c>
      <c r="Y500" s="38">
        <v>120000</v>
      </c>
    </row>
    <row r="501" spans="1:25" ht="75" x14ac:dyDescent="0.25">
      <c r="A501" s="124">
        <v>416100</v>
      </c>
      <c r="B501" s="31" t="s">
        <v>334</v>
      </c>
      <c r="C501" s="31" t="s">
        <v>166</v>
      </c>
      <c r="D501" s="31" t="s">
        <v>731</v>
      </c>
      <c r="E501" s="31" t="s">
        <v>574</v>
      </c>
      <c r="F501" s="41" t="s">
        <v>730</v>
      </c>
      <c r="G501" s="38">
        <v>0</v>
      </c>
      <c r="H501" s="38">
        <v>9900</v>
      </c>
      <c r="I501" s="38">
        <v>9900</v>
      </c>
      <c r="J501" s="38">
        <v>9900</v>
      </c>
      <c r="K501" s="37"/>
      <c r="L501" s="38"/>
      <c r="M501" s="38">
        <v>20000</v>
      </c>
      <c r="N501" s="38">
        <v>20000</v>
      </c>
      <c r="O501" s="38">
        <v>20000</v>
      </c>
      <c r="P501" s="37"/>
      <c r="Q501" s="6">
        <f>O501-N501</f>
        <v>0</v>
      </c>
      <c r="R501" s="6">
        <f>N501-O501</f>
        <v>0</v>
      </c>
      <c r="S501" s="6">
        <f>O501-I501</f>
        <v>10100</v>
      </c>
      <c r="T501" s="6"/>
      <c r="U501" s="28">
        <f>O501/I501*100</f>
        <v>202.02020202020202</v>
      </c>
      <c r="V501" s="38">
        <f>O501-I501</f>
        <v>10100</v>
      </c>
      <c r="W501" s="38"/>
      <c r="X501" s="37">
        <f>O501/I501*100</f>
        <v>202.02020202020202</v>
      </c>
      <c r="Y501" s="38">
        <v>20000</v>
      </c>
    </row>
    <row r="502" spans="1:25" s="51" customFormat="1" x14ac:dyDescent="0.25">
      <c r="A502" s="47"/>
      <c r="B502" s="47"/>
      <c r="C502" s="47"/>
      <c r="D502" s="47"/>
      <c r="E502" s="47"/>
      <c r="F502" s="50" t="s">
        <v>729</v>
      </c>
      <c r="G502" s="126">
        <f>SUM(G504:G506)</f>
        <v>68512.479999999996</v>
      </c>
      <c r="H502" s="126">
        <f>SUM(H504:H506)</f>
        <v>108900</v>
      </c>
      <c r="I502" s="126">
        <f>SUM(I504:I506)</f>
        <v>108900</v>
      </c>
      <c r="J502" s="126">
        <f>SUM(J504:J506)</f>
        <v>108900</v>
      </c>
      <c r="K502" s="127">
        <f>SUM(K504:K506)</f>
        <v>73825.02</v>
      </c>
      <c r="L502" s="126">
        <f>SUM(L504:L506)</f>
        <v>0</v>
      </c>
      <c r="M502" s="126">
        <f>SUM(M504:M506)</f>
        <v>110000</v>
      </c>
      <c r="N502" s="126">
        <f>SUM(N504:N506)</f>
        <v>105000</v>
      </c>
      <c r="O502" s="126">
        <f>SUM(O504:O509)</f>
        <v>110000</v>
      </c>
      <c r="P502" s="126">
        <f>SUM(P504:P509)</f>
        <v>0</v>
      </c>
      <c r="Q502" s="126">
        <f>SUM(Q504:Q509)</f>
        <v>5000</v>
      </c>
      <c r="R502" s="126">
        <f>SUM(R504:R509)</f>
        <v>0</v>
      </c>
      <c r="S502" s="126">
        <f>SUM(S504:S509)</f>
        <v>1100</v>
      </c>
      <c r="T502" s="126">
        <f>SUM(T504:T509)</f>
        <v>0</v>
      </c>
      <c r="U502" s="126">
        <f>SUM(U504:U509)</f>
        <v>303.030303030303</v>
      </c>
      <c r="V502" s="126">
        <f>SUM(V504:V509)</f>
        <v>1100</v>
      </c>
      <c r="W502" s="126">
        <f>SUM(W504:W509)</f>
        <v>0</v>
      </c>
      <c r="X502" s="126">
        <f>SUM(X504:X509)</f>
        <v>303.030303030303</v>
      </c>
      <c r="Y502" s="126">
        <f>SUM(Y504:Y509)</f>
        <v>185000</v>
      </c>
    </row>
    <row r="503" spans="1:25" s="7" customFormat="1" x14ac:dyDescent="0.25">
      <c r="A503" s="47"/>
      <c r="B503" s="47"/>
      <c r="C503" s="47"/>
      <c r="D503" s="47"/>
      <c r="E503" s="47"/>
      <c r="F503" s="52" t="s">
        <v>728</v>
      </c>
      <c r="G503" s="126"/>
      <c r="H503" s="126"/>
      <c r="I503" s="126"/>
      <c r="J503" s="126"/>
      <c r="K503" s="127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7"/>
      <c r="Y503" s="126"/>
    </row>
    <row r="504" spans="1:25" s="7" customFormat="1" x14ac:dyDescent="0.25">
      <c r="A504" s="43">
        <v>412200</v>
      </c>
      <c r="B504" s="31" t="s">
        <v>717</v>
      </c>
      <c r="C504" s="42" t="s">
        <v>29</v>
      </c>
      <c r="D504" s="31" t="s">
        <v>727</v>
      </c>
      <c r="E504" s="31" t="s">
        <v>572</v>
      </c>
      <c r="F504" s="41" t="s">
        <v>726</v>
      </c>
      <c r="G504" s="40">
        <v>54770.5</v>
      </c>
      <c r="H504" s="40">
        <v>84150</v>
      </c>
      <c r="I504" s="40">
        <v>84150</v>
      </c>
      <c r="J504" s="40">
        <v>84150</v>
      </c>
      <c r="K504" s="123">
        <v>64350</v>
      </c>
      <c r="L504" s="40"/>
      <c r="M504" s="40">
        <v>85000</v>
      </c>
      <c r="N504" s="40">
        <v>85000</v>
      </c>
      <c r="O504" s="40">
        <v>85000</v>
      </c>
      <c r="P504" s="123"/>
      <c r="Q504" s="6">
        <f>O504-N504</f>
        <v>0</v>
      </c>
      <c r="R504" s="6">
        <f>N504-O504</f>
        <v>0</v>
      </c>
      <c r="S504" s="6">
        <f>O504-I504</f>
        <v>850</v>
      </c>
      <c r="T504" s="6"/>
      <c r="U504" s="28">
        <f>O504/I504*100</f>
        <v>101.01010101010101</v>
      </c>
      <c r="V504" s="38">
        <f>O504-I504</f>
        <v>850</v>
      </c>
      <c r="W504" s="38"/>
      <c r="X504" s="37">
        <f>O504/I504*100</f>
        <v>101.01010101010101</v>
      </c>
      <c r="Y504" s="40">
        <v>85000</v>
      </c>
    </row>
    <row r="505" spans="1:25" s="7" customFormat="1" ht="15" customHeight="1" x14ac:dyDescent="0.25">
      <c r="A505" s="43">
        <v>412900</v>
      </c>
      <c r="B505" s="31" t="s">
        <v>717</v>
      </c>
      <c r="C505" s="42" t="s">
        <v>29</v>
      </c>
      <c r="D505" s="31" t="s">
        <v>725</v>
      </c>
      <c r="E505" s="31" t="s">
        <v>569</v>
      </c>
      <c r="F505" s="41" t="s">
        <v>724</v>
      </c>
      <c r="G505" s="40">
        <v>13741.98</v>
      </c>
      <c r="H505" s="40">
        <v>14850</v>
      </c>
      <c r="I505" s="40">
        <v>14850</v>
      </c>
      <c r="J505" s="40">
        <v>14850</v>
      </c>
      <c r="K505" s="123">
        <v>7171.02</v>
      </c>
      <c r="L505" s="40"/>
      <c r="M505" s="40">
        <v>15000</v>
      </c>
      <c r="N505" s="125">
        <v>10000</v>
      </c>
      <c r="O505" s="40">
        <v>15000</v>
      </c>
      <c r="P505" s="123"/>
      <c r="Q505" s="6">
        <f>O505-N505</f>
        <v>5000</v>
      </c>
      <c r="R505" s="6"/>
      <c r="S505" s="6">
        <f>O505-I505</f>
        <v>150</v>
      </c>
      <c r="T505" s="6"/>
      <c r="U505" s="28">
        <f>O505/I505*100</f>
        <v>101.01010101010101</v>
      </c>
      <c r="V505" s="38">
        <f>O505-I505</f>
        <v>150</v>
      </c>
      <c r="W505" s="38"/>
      <c r="X505" s="37">
        <f>O505/I505*100</f>
        <v>101.01010101010101</v>
      </c>
      <c r="Y505" s="40">
        <v>15000</v>
      </c>
    </row>
    <row r="506" spans="1:25" s="65" customFormat="1" ht="30.75" customHeight="1" x14ac:dyDescent="0.25">
      <c r="A506" s="43">
        <v>415200</v>
      </c>
      <c r="B506" s="31" t="s">
        <v>717</v>
      </c>
      <c r="C506" s="42" t="s">
        <v>29</v>
      </c>
      <c r="D506" s="31" t="s">
        <v>723</v>
      </c>
      <c r="E506" s="31" t="s">
        <v>565</v>
      </c>
      <c r="F506" s="41" t="s">
        <v>722</v>
      </c>
      <c r="G506" s="40">
        <v>0</v>
      </c>
      <c r="H506" s="40">
        <v>9900</v>
      </c>
      <c r="I506" s="40">
        <v>9900</v>
      </c>
      <c r="J506" s="40">
        <v>9900</v>
      </c>
      <c r="K506" s="123">
        <v>2304</v>
      </c>
      <c r="L506" s="40"/>
      <c r="M506" s="40">
        <v>10000</v>
      </c>
      <c r="N506" s="40">
        <v>10000</v>
      </c>
      <c r="O506" s="40">
        <v>10000</v>
      </c>
      <c r="P506" s="123"/>
      <c r="Q506" s="6">
        <f>O506-N506</f>
        <v>0</v>
      </c>
      <c r="R506" s="6">
        <f>N506-O506</f>
        <v>0</v>
      </c>
      <c r="S506" s="6">
        <f>O506-I506</f>
        <v>100</v>
      </c>
      <c r="T506" s="6"/>
      <c r="U506" s="28">
        <f>O506/I506*100</f>
        <v>101.01010101010101</v>
      </c>
      <c r="V506" s="38">
        <f>O506-I506</f>
        <v>100</v>
      </c>
      <c r="W506" s="38"/>
      <c r="X506" s="37">
        <f>O506/I506*100</f>
        <v>101.01010101010101</v>
      </c>
      <c r="Y506" s="40">
        <v>10000</v>
      </c>
    </row>
    <row r="507" spans="1:25" s="65" customFormat="1" ht="30.75" customHeight="1" x14ac:dyDescent="0.25">
      <c r="A507" s="43">
        <v>415200</v>
      </c>
      <c r="B507" s="31" t="s">
        <v>717</v>
      </c>
      <c r="C507" s="42" t="s">
        <v>29</v>
      </c>
      <c r="D507" s="31" t="s">
        <v>721</v>
      </c>
      <c r="E507" s="31" t="s">
        <v>563</v>
      </c>
      <c r="F507" s="95" t="s">
        <v>720</v>
      </c>
      <c r="G507" s="40"/>
      <c r="H507" s="40"/>
      <c r="I507" s="40"/>
      <c r="J507" s="40"/>
      <c r="K507" s="123"/>
      <c r="L507" s="40"/>
      <c r="M507" s="40"/>
      <c r="N507" s="40"/>
      <c r="O507" s="40">
        <v>0</v>
      </c>
      <c r="P507" s="123"/>
      <c r="Q507" s="6"/>
      <c r="R507" s="6"/>
      <c r="S507" s="6"/>
      <c r="T507" s="6"/>
      <c r="U507" s="28"/>
      <c r="V507" s="38"/>
      <c r="W507" s="38"/>
      <c r="X507" s="37"/>
      <c r="Y507" s="40">
        <v>50000</v>
      </c>
    </row>
    <row r="508" spans="1:25" s="65" customFormat="1" ht="45.75" customHeight="1" x14ac:dyDescent="0.25">
      <c r="A508" s="43">
        <v>415200</v>
      </c>
      <c r="B508" s="31" t="s">
        <v>717</v>
      </c>
      <c r="C508" s="42" t="s">
        <v>29</v>
      </c>
      <c r="D508" s="31" t="s">
        <v>719</v>
      </c>
      <c r="E508" s="31" t="s">
        <v>551</v>
      </c>
      <c r="F508" s="95" t="s">
        <v>718</v>
      </c>
      <c r="G508" s="40"/>
      <c r="H508" s="40"/>
      <c r="I508" s="40"/>
      <c r="J508" s="40"/>
      <c r="K508" s="123"/>
      <c r="L508" s="40"/>
      <c r="M508" s="40"/>
      <c r="N508" s="40"/>
      <c r="O508" s="40">
        <v>0</v>
      </c>
      <c r="P508" s="123"/>
      <c r="Q508" s="6"/>
      <c r="R508" s="6"/>
      <c r="S508" s="6"/>
      <c r="T508" s="6"/>
      <c r="U508" s="28"/>
      <c r="V508" s="38"/>
      <c r="W508" s="38"/>
      <c r="X508" s="37"/>
      <c r="Y508" s="40">
        <v>15000</v>
      </c>
    </row>
    <row r="509" spans="1:25" s="65" customFormat="1" ht="70.5" customHeight="1" x14ac:dyDescent="0.25">
      <c r="A509" s="124">
        <v>415200</v>
      </c>
      <c r="B509" s="31" t="s">
        <v>717</v>
      </c>
      <c r="C509" s="42" t="s">
        <v>29</v>
      </c>
      <c r="D509" s="31" t="s">
        <v>716</v>
      </c>
      <c r="E509" s="31" t="s">
        <v>545</v>
      </c>
      <c r="F509" s="95" t="s">
        <v>715</v>
      </c>
      <c r="G509" s="40"/>
      <c r="H509" s="40"/>
      <c r="I509" s="40"/>
      <c r="J509" s="40"/>
      <c r="K509" s="123"/>
      <c r="L509" s="40"/>
      <c r="M509" s="40"/>
      <c r="N509" s="40"/>
      <c r="O509" s="40">
        <v>0</v>
      </c>
      <c r="P509" s="123"/>
      <c r="Q509" s="6"/>
      <c r="R509" s="6"/>
      <c r="S509" s="6"/>
      <c r="T509" s="6"/>
      <c r="U509" s="28"/>
      <c r="V509" s="38"/>
      <c r="W509" s="38"/>
      <c r="X509" s="37"/>
      <c r="Y509" s="40">
        <v>10000</v>
      </c>
    </row>
    <row r="510" spans="1:25" ht="30" x14ac:dyDescent="0.25">
      <c r="A510" s="64"/>
      <c r="B510" s="63"/>
      <c r="C510" s="63"/>
      <c r="D510" s="63"/>
      <c r="E510" s="63"/>
      <c r="F510" s="62" t="s">
        <v>714</v>
      </c>
      <c r="G510" s="99">
        <f>SUM(G511+G522)</f>
        <v>208859.08000000002</v>
      </c>
      <c r="H510" s="99">
        <f>SUM(H511+H522)</f>
        <v>378180</v>
      </c>
      <c r="I510" s="99">
        <f>SUM(I511+I522)</f>
        <v>393566</v>
      </c>
      <c r="J510" s="99">
        <f>SUM(J511+J522)</f>
        <v>393566</v>
      </c>
      <c r="K510" s="60">
        <f>SUM(K511+K522)</f>
        <v>171669.57</v>
      </c>
      <c r="L510" s="99">
        <f>SUM(L511+L522)</f>
        <v>0</v>
      </c>
      <c r="M510" s="99">
        <f>SUM(M511+M522)</f>
        <v>543000</v>
      </c>
      <c r="N510" s="99">
        <f>SUM(N511+N522)</f>
        <v>455928</v>
      </c>
      <c r="O510" s="99">
        <f>SUM(O511+O522)</f>
        <v>455928</v>
      </c>
      <c r="P510" s="99">
        <f>SUM(P511+P522)</f>
        <v>0</v>
      </c>
      <c r="Q510" s="99">
        <f>SUM(Q511+Q522)</f>
        <v>0</v>
      </c>
      <c r="R510" s="99">
        <f>SUM(R511+R522)</f>
        <v>0</v>
      </c>
      <c r="S510" s="99">
        <f>SUM(S511+S522)</f>
        <v>87165</v>
      </c>
      <c r="T510" s="99">
        <f>SUM(T511+T522)</f>
        <v>24803</v>
      </c>
      <c r="U510" s="99">
        <f>SUM(U511+U522)</f>
        <v>604.04775604142696</v>
      </c>
      <c r="V510" s="99">
        <f>SUM(V511+V522)</f>
        <v>87165</v>
      </c>
      <c r="W510" s="99">
        <f>SUM(W511+W522)</f>
        <v>24803</v>
      </c>
      <c r="X510" s="60">
        <f>O510/I510*100</f>
        <v>115.84537282183929</v>
      </c>
      <c r="Y510" s="99">
        <f>SUM(Y511+Y522)</f>
        <v>455928</v>
      </c>
    </row>
    <row r="511" spans="1:25" ht="30" x14ac:dyDescent="0.25">
      <c r="A511" s="58"/>
      <c r="B511" s="57"/>
      <c r="C511" s="57"/>
      <c r="D511" s="57"/>
      <c r="E511" s="57"/>
      <c r="F511" s="55" t="s">
        <v>713</v>
      </c>
      <c r="G511" s="48">
        <f>SUM(G513:G521)</f>
        <v>49745.659999999996</v>
      </c>
      <c r="H511" s="48">
        <f>SUM(H513:H521)</f>
        <v>61380</v>
      </c>
      <c r="I511" s="48">
        <f>SUM(I513:I521)</f>
        <v>76766</v>
      </c>
      <c r="J511" s="48">
        <f>SUM(J513:J521)</f>
        <v>76766</v>
      </c>
      <c r="K511" s="49">
        <f>SUM(K513:K521)</f>
        <v>43026.770000000004</v>
      </c>
      <c r="L511" s="48">
        <f>SUM(L513:L521)</f>
        <v>0</v>
      </c>
      <c r="M511" s="48">
        <f>SUM(M513:M521)</f>
        <v>68000</v>
      </c>
      <c r="N511" s="48">
        <f>SUM(N513:N521)</f>
        <v>54400</v>
      </c>
      <c r="O511" s="48">
        <f>SUM(O513:O521)</f>
        <v>54400</v>
      </c>
      <c r="P511" s="48">
        <f>SUM(P513:P521)</f>
        <v>0</v>
      </c>
      <c r="Q511" s="48">
        <f>SUM(Q513:Q521)</f>
        <v>0</v>
      </c>
      <c r="R511" s="48">
        <f>SUM(R513:R521)</f>
        <v>0</v>
      </c>
      <c r="S511" s="48">
        <f>SUM(S513:S521)</f>
        <v>5</v>
      </c>
      <c r="T511" s="48">
        <f>SUM(T513:T521)</f>
        <v>22371</v>
      </c>
      <c r="U511" s="48">
        <f>SUM(U513:U521)</f>
        <v>424.73905723905727</v>
      </c>
      <c r="V511" s="48">
        <f>SUM(V513:V521)</f>
        <v>5</v>
      </c>
      <c r="W511" s="48">
        <f>SUM(W513:W521)</f>
        <v>22371</v>
      </c>
      <c r="X511" s="49">
        <f>O511/I511*100</f>
        <v>70.864705729098816</v>
      </c>
      <c r="Y511" s="48">
        <f>SUM(Y513:Y521)</f>
        <v>54400</v>
      </c>
    </row>
    <row r="512" spans="1:25" s="7" customFormat="1" x14ac:dyDescent="0.25">
      <c r="A512" s="58"/>
      <c r="B512" s="57"/>
      <c r="C512" s="57"/>
      <c r="D512" s="57"/>
      <c r="E512" s="57"/>
      <c r="F512" s="52" t="s">
        <v>712</v>
      </c>
      <c r="G512" s="48"/>
      <c r="H512" s="48"/>
      <c r="I512" s="48"/>
      <c r="J512" s="48"/>
      <c r="K512" s="49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9"/>
      <c r="Y512" s="48"/>
    </row>
    <row r="513" spans="1:25" s="7" customFormat="1" ht="30" x14ac:dyDescent="0.25">
      <c r="A513" s="32">
        <v>411200</v>
      </c>
      <c r="B513" s="31" t="s">
        <v>420</v>
      </c>
      <c r="C513" s="31" t="s">
        <v>166</v>
      </c>
      <c r="D513" s="32">
        <v>247</v>
      </c>
      <c r="E513" s="32">
        <v>303</v>
      </c>
      <c r="F513" s="33" t="s">
        <v>36</v>
      </c>
      <c r="G513" s="6">
        <v>682</v>
      </c>
      <c r="H513" s="6">
        <v>495</v>
      </c>
      <c r="I513" s="6">
        <v>495</v>
      </c>
      <c r="J513" s="6">
        <v>495</v>
      </c>
      <c r="K513" s="29"/>
      <c r="L513" s="6"/>
      <c r="M513" s="6">
        <v>495</v>
      </c>
      <c r="N513" s="6">
        <v>500</v>
      </c>
      <c r="O513" s="6">
        <v>500</v>
      </c>
      <c r="P513" s="29"/>
      <c r="Q513" s="6">
        <f>O513-N513</f>
        <v>0</v>
      </c>
      <c r="R513" s="6">
        <f>N513-O513</f>
        <v>0</v>
      </c>
      <c r="S513" s="6">
        <f>O513-I513</f>
        <v>5</v>
      </c>
      <c r="T513" s="6"/>
      <c r="U513" s="28">
        <f>O513/I513*100</f>
        <v>101.01010101010101</v>
      </c>
      <c r="V513" s="38">
        <f>O513-I513</f>
        <v>5</v>
      </c>
      <c r="W513" s="38"/>
      <c r="X513" s="37">
        <f>O513/I513*100</f>
        <v>101.01010101010101</v>
      </c>
      <c r="Y513" s="6">
        <v>500</v>
      </c>
    </row>
    <row r="514" spans="1:25" s="7" customFormat="1" x14ac:dyDescent="0.25">
      <c r="A514" s="32">
        <v>412300</v>
      </c>
      <c r="B514" s="31" t="s">
        <v>420</v>
      </c>
      <c r="C514" s="31" t="s">
        <v>166</v>
      </c>
      <c r="D514" s="31" t="s">
        <v>711</v>
      </c>
      <c r="E514" s="31" t="s">
        <v>539</v>
      </c>
      <c r="F514" s="33" t="s">
        <v>49</v>
      </c>
      <c r="G514" s="38">
        <v>2299.11</v>
      </c>
      <c r="H514" s="38">
        <v>3465</v>
      </c>
      <c r="I514" s="38">
        <v>9000</v>
      </c>
      <c r="J514" s="38">
        <v>9000</v>
      </c>
      <c r="K514" s="37">
        <v>2387.96</v>
      </c>
      <c r="L514" s="38"/>
      <c r="M514" s="38">
        <v>3500</v>
      </c>
      <c r="N514" s="38">
        <v>3500</v>
      </c>
      <c r="O514" s="38">
        <v>3500</v>
      </c>
      <c r="P514" s="37"/>
      <c r="Q514" s="6">
        <f>O514-N514</f>
        <v>0</v>
      </c>
      <c r="R514" s="6">
        <f>N514-O514</f>
        <v>0</v>
      </c>
      <c r="S514" s="6"/>
      <c r="T514" s="6">
        <f>I514-O514</f>
        <v>5500</v>
      </c>
      <c r="U514" s="28">
        <f>O514/I514*100</f>
        <v>38.888888888888893</v>
      </c>
      <c r="V514" s="38"/>
      <c r="W514" s="38">
        <f>I514-O514</f>
        <v>5500</v>
      </c>
      <c r="X514" s="37">
        <f>O514/I514*100</f>
        <v>38.888888888888893</v>
      </c>
      <c r="Y514" s="38">
        <v>3500</v>
      </c>
    </row>
    <row r="515" spans="1:25" s="7" customFormat="1" x14ac:dyDescent="0.25">
      <c r="A515" s="32">
        <v>412500</v>
      </c>
      <c r="B515" s="31" t="s">
        <v>420</v>
      </c>
      <c r="C515" s="31" t="s">
        <v>166</v>
      </c>
      <c r="D515" s="31" t="s">
        <v>710</v>
      </c>
      <c r="E515" s="31" t="s">
        <v>533</v>
      </c>
      <c r="F515" s="33" t="s">
        <v>65</v>
      </c>
      <c r="G515" s="38">
        <v>229.16</v>
      </c>
      <c r="H515" s="38">
        <v>495</v>
      </c>
      <c r="I515" s="38">
        <v>3000</v>
      </c>
      <c r="J515" s="38">
        <v>3000</v>
      </c>
      <c r="K515" s="37">
        <v>404.04</v>
      </c>
      <c r="L515" s="38"/>
      <c r="M515" s="38">
        <v>400</v>
      </c>
      <c r="N515" s="38">
        <v>400</v>
      </c>
      <c r="O515" s="38">
        <v>400</v>
      </c>
      <c r="P515" s="37"/>
      <c r="Q515" s="6">
        <f>O515-N515</f>
        <v>0</v>
      </c>
      <c r="R515" s="6">
        <f>N515-O515</f>
        <v>0</v>
      </c>
      <c r="S515" s="6"/>
      <c r="T515" s="6">
        <f>I515-O515</f>
        <v>2600</v>
      </c>
      <c r="U515" s="28">
        <f>O515/I515*100</f>
        <v>13.333333333333334</v>
      </c>
      <c r="V515" s="38"/>
      <c r="W515" s="38">
        <f>I515-O515</f>
        <v>2600</v>
      </c>
      <c r="X515" s="37">
        <f>O515/I515*100</f>
        <v>13.333333333333334</v>
      </c>
      <c r="Y515" s="38">
        <v>400</v>
      </c>
    </row>
    <row r="516" spans="1:25" s="7" customFormat="1" x14ac:dyDescent="0.25">
      <c r="A516" s="32">
        <v>412600</v>
      </c>
      <c r="B516" s="31" t="s">
        <v>420</v>
      </c>
      <c r="C516" s="31" t="s">
        <v>166</v>
      </c>
      <c r="D516" s="31" t="s">
        <v>709</v>
      </c>
      <c r="E516" s="31" t="s">
        <v>530</v>
      </c>
      <c r="F516" s="33" t="s">
        <v>46</v>
      </c>
      <c r="G516" s="38">
        <v>723.5</v>
      </c>
      <c r="H516" s="38">
        <v>1485</v>
      </c>
      <c r="I516" s="38">
        <v>1485</v>
      </c>
      <c r="J516" s="38">
        <v>1485</v>
      </c>
      <c r="K516" s="37">
        <v>19.100000000000001</v>
      </c>
      <c r="L516" s="38"/>
      <c r="M516" s="38">
        <v>1500</v>
      </c>
      <c r="N516" s="38">
        <v>1000</v>
      </c>
      <c r="O516" s="38">
        <v>1000</v>
      </c>
      <c r="P516" s="37"/>
      <c r="Q516" s="6">
        <f>O516-N516</f>
        <v>0</v>
      </c>
      <c r="R516" s="6">
        <f>N516-O516</f>
        <v>0</v>
      </c>
      <c r="S516" s="6"/>
      <c r="T516" s="6">
        <f>I516-O516</f>
        <v>485</v>
      </c>
      <c r="U516" s="28">
        <f>O516/I516*100</f>
        <v>67.34006734006735</v>
      </c>
      <c r="V516" s="38"/>
      <c r="W516" s="38">
        <f>I516-O516</f>
        <v>485</v>
      </c>
      <c r="X516" s="37">
        <f>O516/I516*100</f>
        <v>67.34006734006735</v>
      </c>
      <c r="Y516" s="38">
        <v>1000</v>
      </c>
    </row>
    <row r="517" spans="1:25" s="7" customFormat="1" x14ac:dyDescent="0.25">
      <c r="A517" s="32">
        <v>412700</v>
      </c>
      <c r="B517" s="31" t="s">
        <v>420</v>
      </c>
      <c r="C517" s="31" t="s">
        <v>166</v>
      </c>
      <c r="D517" s="31" t="s">
        <v>708</v>
      </c>
      <c r="E517" s="31" t="s">
        <v>528</v>
      </c>
      <c r="F517" s="33" t="s">
        <v>707</v>
      </c>
      <c r="G517" s="38">
        <v>35529.39</v>
      </c>
      <c r="H517" s="38">
        <v>39600</v>
      </c>
      <c r="I517" s="38">
        <v>45000</v>
      </c>
      <c r="J517" s="38">
        <v>45000</v>
      </c>
      <c r="K517" s="37">
        <v>28949.31</v>
      </c>
      <c r="L517" s="38"/>
      <c r="M517" s="38">
        <v>45000</v>
      </c>
      <c r="N517" s="38">
        <v>45000</v>
      </c>
      <c r="O517" s="38">
        <v>45000</v>
      </c>
      <c r="P517" s="37"/>
      <c r="Q517" s="6">
        <f>O517-N517</f>
        <v>0</v>
      </c>
      <c r="R517" s="6">
        <f>N517-O517</f>
        <v>0</v>
      </c>
      <c r="S517" s="6">
        <f>O517-I517</f>
        <v>0</v>
      </c>
      <c r="T517" s="6">
        <f>I517-O517</f>
        <v>0</v>
      </c>
      <c r="U517" s="28">
        <f>O517/I517*100</f>
        <v>100</v>
      </c>
      <c r="V517" s="38">
        <f>O517-I517</f>
        <v>0</v>
      </c>
      <c r="W517" s="38">
        <f>I517-O517</f>
        <v>0</v>
      </c>
      <c r="X517" s="37">
        <f>O517/I517*100</f>
        <v>100</v>
      </c>
      <c r="Y517" s="38">
        <v>45000</v>
      </c>
    </row>
    <row r="518" spans="1:25" s="7" customFormat="1" x14ac:dyDescent="0.25">
      <c r="A518" s="32">
        <v>412900</v>
      </c>
      <c r="B518" s="31" t="s">
        <v>420</v>
      </c>
      <c r="C518" s="31" t="s">
        <v>166</v>
      </c>
      <c r="D518" s="31" t="s">
        <v>706</v>
      </c>
      <c r="E518" s="31" t="s">
        <v>526</v>
      </c>
      <c r="F518" s="33" t="s">
        <v>40</v>
      </c>
      <c r="G518" s="38">
        <v>6176.5</v>
      </c>
      <c r="H518" s="38">
        <v>1980</v>
      </c>
      <c r="I518" s="38">
        <v>1500</v>
      </c>
      <c r="J518" s="38">
        <v>1500</v>
      </c>
      <c r="K518" s="37">
        <v>447</v>
      </c>
      <c r="L518" s="38"/>
      <c r="M518" s="38">
        <v>1500</v>
      </c>
      <c r="N518" s="38">
        <v>1000</v>
      </c>
      <c r="O518" s="38">
        <v>1000</v>
      </c>
      <c r="P518" s="37"/>
      <c r="Q518" s="6">
        <f>O518-N518</f>
        <v>0</v>
      </c>
      <c r="R518" s="6">
        <f>N518-O518</f>
        <v>0</v>
      </c>
      <c r="S518" s="6"/>
      <c r="T518" s="6">
        <f>I518-O518</f>
        <v>500</v>
      </c>
      <c r="U518" s="28">
        <f>O518/I518*100</f>
        <v>66.666666666666657</v>
      </c>
      <c r="V518" s="38"/>
      <c r="W518" s="38">
        <f>I518-O518</f>
        <v>500</v>
      </c>
      <c r="X518" s="37">
        <f>O518/I518*100</f>
        <v>66.666666666666657</v>
      </c>
      <c r="Y518" s="38">
        <v>1000</v>
      </c>
    </row>
    <row r="519" spans="1:25" s="7" customFormat="1" ht="30" hidden="1" customHeight="1" x14ac:dyDescent="0.25">
      <c r="A519" s="32">
        <v>412900</v>
      </c>
      <c r="B519" s="31" t="s">
        <v>420</v>
      </c>
      <c r="C519" s="31" t="s">
        <v>166</v>
      </c>
      <c r="D519" s="31" t="s">
        <v>705</v>
      </c>
      <c r="E519" s="31"/>
      <c r="F519" s="122" t="s">
        <v>704</v>
      </c>
      <c r="G519" s="38">
        <v>0</v>
      </c>
      <c r="H519" s="38">
        <v>5940</v>
      </c>
      <c r="I519" s="38">
        <v>6786</v>
      </c>
      <c r="J519" s="38">
        <v>6786</v>
      </c>
      <c r="K519" s="37">
        <v>6786</v>
      </c>
      <c r="L519" s="38"/>
      <c r="M519" s="38">
        <v>10000</v>
      </c>
      <c r="N519" s="38">
        <v>0</v>
      </c>
      <c r="O519" s="38">
        <v>0</v>
      </c>
      <c r="P519" s="37"/>
      <c r="Q519" s="6">
        <f>O519-N519</f>
        <v>0</v>
      </c>
      <c r="R519" s="6">
        <f>N519-O519</f>
        <v>0</v>
      </c>
      <c r="S519" s="6"/>
      <c r="T519" s="6">
        <f>I519-O519</f>
        <v>6786</v>
      </c>
      <c r="U519" s="28">
        <f>O519/I519*100</f>
        <v>0</v>
      </c>
      <c r="V519" s="38"/>
      <c r="W519" s="38">
        <f>I519-O519</f>
        <v>6786</v>
      </c>
      <c r="X519" s="37">
        <f>O519/I519*100</f>
        <v>0</v>
      </c>
      <c r="Y519" s="38">
        <v>0</v>
      </c>
    </row>
    <row r="520" spans="1:25" x14ac:dyDescent="0.25">
      <c r="A520" s="32">
        <v>511300</v>
      </c>
      <c r="B520" s="31" t="s">
        <v>420</v>
      </c>
      <c r="C520" s="31" t="s">
        <v>166</v>
      </c>
      <c r="D520" s="31" t="s">
        <v>703</v>
      </c>
      <c r="E520" s="31" t="s">
        <v>524</v>
      </c>
      <c r="F520" s="33" t="s">
        <v>56</v>
      </c>
      <c r="G520" s="38">
        <v>4106</v>
      </c>
      <c r="H520" s="38">
        <v>4950</v>
      </c>
      <c r="I520" s="38">
        <v>8000</v>
      </c>
      <c r="J520" s="38">
        <v>8000</v>
      </c>
      <c r="K520" s="37">
        <v>4033.36</v>
      </c>
      <c r="L520" s="38"/>
      <c r="M520" s="38">
        <v>4000</v>
      </c>
      <c r="N520" s="38">
        <v>3000</v>
      </c>
      <c r="O520" s="38">
        <v>3000</v>
      </c>
      <c r="P520" s="37"/>
      <c r="Q520" s="6">
        <f>O520-N520</f>
        <v>0</v>
      </c>
      <c r="R520" s="6">
        <f>N520-O520</f>
        <v>0</v>
      </c>
      <c r="S520" s="6"/>
      <c r="T520" s="6">
        <f>I520-O520</f>
        <v>5000</v>
      </c>
      <c r="U520" s="28">
        <f>O520/I520*100</f>
        <v>37.5</v>
      </c>
      <c r="V520" s="38"/>
      <c r="W520" s="38">
        <f>I520-O520</f>
        <v>5000</v>
      </c>
      <c r="X520" s="37">
        <f>O520/I520*100</f>
        <v>37.5</v>
      </c>
      <c r="Y520" s="38">
        <v>3000</v>
      </c>
    </row>
    <row r="521" spans="1:25" ht="15" hidden="1" customHeight="1" x14ac:dyDescent="0.25">
      <c r="A521" s="32">
        <v>511700</v>
      </c>
      <c r="B521" s="31" t="s">
        <v>420</v>
      </c>
      <c r="C521" s="31" t="s">
        <v>166</v>
      </c>
      <c r="D521" s="31" t="s">
        <v>702</v>
      </c>
      <c r="E521" s="31"/>
      <c r="F521" s="33" t="s">
        <v>696</v>
      </c>
      <c r="G521" s="38">
        <v>0</v>
      </c>
      <c r="H521" s="38">
        <v>2970</v>
      </c>
      <c r="I521" s="38">
        <v>1500</v>
      </c>
      <c r="J521" s="38">
        <v>1500</v>
      </c>
      <c r="K521" s="37"/>
      <c r="L521" s="38"/>
      <c r="M521" s="38">
        <v>1605</v>
      </c>
      <c r="N521" s="38">
        <v>0</v>
      </c>
      <c r="O521" s="38">
        <v>0</v>
      </c>
      <c r="P521" s="37"/>
      <c r="Q521" s="6">
        <f>O521-N521</f>
        <v>0</v>
      </c>
      <c r="R521" s="6">
        <f>N521-O521</f>
        <v>0</v>
      </c>
      <c r="S521" s="6"/>
      <c r="T521" s="6">
        <f>I521-O521</f>
        <v>1500</v>
      </c>
      <c r="U521" s="28">
        <f>O521/I521*100</f>
        <v>0</v>
      </c>
      <c r="V521" s="38"/>
      <c r="W521" s="38">
        <f>I521-O521</f>
        <v>1500</v>
      </c>
      <c r="X521" s="37">
        <f>O521/I521*100</f>
        <v>0</v>
      </c>
      <c r="Y521" s="38">
        <v>0</v>
      </c>
    </row>
    <row r="522" spans="1:25" s="7" customFormat="1" ht="30" x14ac:dyDescent="0.25">
      <c r="A522" s="58"/>
      <c r="B522" s="57"/>
      <c r="C522" s="57"/>
      <c r="D522" s="57"/>
      <c r="E522" s="57"/>
      <c r="F522" s="55" t="s">
        <v>701</v>
      </c>
      <c r="G522" s="48">
        <f>SUM(G524:G526)</f>
        <v>159113.42000000001</v>
      </c>
      <c r="H522" s="48">
        <f>SUM(H524:H526)</f>
        <v>316800</v>
      </c>
      <c r="I522" s="48">
        <f>SUM(I524:I526)</f>
        <v>316800</v>
      </c>
      <c r="J522" s="48">
        <f>SUM(J524:J526)</f>
        <v>316800</v>
      </c>
      <c r="K522" s="49">
        <f>SUM(K524:K526)</f>
        <v>128642.8</v>
      </c>
      <c r="L522" s="48">
        <f>SUM(L524:L526)</f>
        <v>0</v>
      </c>
      <c r="M522" s="48">
        <f>SUM(M524:M526)</f>
        <v>475000</v>
      </c>
      <c r="N522" s="48">
        <f>SUM(N524:N526)</f>
        <v>401528</v>
      </c>
      <c r="O522" s="48">
        <f>SUM(O524:O526)</f>
        <v>401528</v>
      </c>
      <c r="P522" s="48">
        <f>SUM(P524:P526)</f>
        <v>0</v>
      </c>
      <c r="Q522" s="48">
        <f>SUM(Q524:Q526)</f>
        <v>0</v>
      </c>
      <c r="R522" s="48">
        <f>SUM(R524:R526)</f>
        <v>0</v>
      </c>
      <c r="S522" s="48">
        <f>SUM(S524:S526)</f>
        <v>87160</v>
      </c>
      <c r="T522" s="48">
        <f>SUM(T524:T526)</f>
        <v>2432</v>
      </c>
      <c r="U522" s="48">
        <f>SUM(U524:U526)</f>
        <v>179.30869880236969</v>
      </c>
      <c r="V522" s="48">
        <f>SUM(V524:V526)</f>
        <v>87160</v>
      </c>
      <c r="W522" s="48">
        <f>SUM(W524:W526)</f>
        <v>2432</v>
      </c>
      <c r="X522" s="49">
        <f>O522/I522*100</f>
        <v>126.74494949494949</v>
      </c>
      <c r="Y522" s="48">
        <f>SUM(Y524:Y526)</f>
        <v>401528</v>
      </c>
    </row>
    <row r="523" spans="1:25" s="7" customFormat="1" x14ac:dyDescent="0.25">
      <c r="A523" s="58"/>
      <c r="B523" s="57"/>
      <c r="C523" s="57"/>
      <c r="D523" s="57"/>
      <c r="E523" s="57"/>
      <c r="F523" s="52" t="s">
        <v>700</v>
      </c>
      <c r="G523" s="48"/>
      <c r="H523" s="48"/>
      <c r="I523" s="48"/>
      <c r="J523" s="48"/>
      <c r="K523" s="49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9"/>
      <c r="Y523" s="48"/>
    </row>
    <row r="524" spans="1:25" s="7" customFormat="1" x14ac:dyDescent="0.25">
      <c r="A524" s="32">
        <v>412700</v>
      </c>
      <c r="B524" s="31" t="s">
        <v>420</v>
      </c>
      <c r="C524" s="31" t="s">
        <v>166</v>
      </c>
      <c r="D524" s="31" t="s">
        <v>699</v>
      </c>
      <c r="E524" s="31" t="s">
        <v>511</v>
      </c>
      <c r="F524" s="33" t="s">
        <v>43</v>
      </c>
      <c r="G524" s="38">
        <v>7089.1</v>
      </c>
      <c r="H524" s="38">
        <v>2970</v>
      </c>
      <c r="I524" s="38">
        <v>2970</v>
      </c>
      <c r="J524" s="38">
        <v>2970</v>
      </c>
      <c r="K524" s="37">
        <v>3313.8</v>
      </c>
      <c r="L524" s="38"/>
      <c r="M524" s="38">
        <v>1528</v>
      </c>
      <c r="N524" s="38">
        <v>1528</v>
      </c>
      <c r="O524" s="38">
        <v>1528</v>
      </c>
      <c r="P524" s="37"/>
      <c r="Q524" s="6">
        <f>O524-N524</f>
        <v>0</v>
      </c>
      <c r="R524" s="6">
        <f>N524-O524</f>
        <v>0</v>
      </c>
      <c r="S524" s="6"/>
      <c r="T524" s="6">
        <f>I524-O524</f>
        <v>1442</v>
      </c>
      <c r="U524" s="28">
        <f>O524/I524*100</f>
        <v>51.447811447811439</v>
      </c>
      <c r="V524" s="38"/>
      <c r="W524" s="38">
        <f>I524-O524</f>
        <v>1442</v>
      </c>
      <c r="X524" s="37">
        <f>O524/I524*100</f>
        <v>51.447811447811439</v>
      </c>
      <c r="Y524" s="38">
        <v>1528</v>
      </c>
    </row>
    <row r="525" spans="1:25" s="65" customFormat="1" ht="15" hidden="1" customHeight="1" x14ac:dyDescent="0.25">
      <c r="A525" s="32">
        <v>412900</v>
      </c>
      <c r="B525" s="31" t="s">
        <v>420</v>
      </c>
      <c r="C525" s="31" t="s">
        <v>166</v>
      </c>
      <c r="D525" s="31" t="s">
        <v>698</v>
      </c>
      <c r="E525" s="31"/>
      <c r="F525" s="33" t="s">
        <v>40</v>
      </c>
      <c r="G525" s="6">
        <v>0</v>
      </c>
      <c r="H525" s="6">
        <v>990</v>
      </c>
      <c r="I525" s="6">
        <v>990</v>
      </c>
      <c r="J525" s="6">
        <v>990</v>
      </c>
      <c r="K525" s="29"/>
      <c r="L525" s="6"/>
      <c r="M525" s="6">
        <v>1000</v>
      </c>
      <c r="N525" s="6">
        <v>0</v>
      </c>
      <c r="O525" s="6">
        <v>0</v>
      </c>
      <c r="P525" s="29"/>
      <c r="Q525" s="6">
        <f>O525-N525</f>
        <v>0</v>
      </c>
      <c r="R525" s="6">
        <f>N525-O525</f>
        <v>0</v>
      </c>
      <c r="S525" s="6"/>
      <c r="T525" s="6">
        <f>I525-O525</f>
        <v>990</v>
      </c>
      <c r="U525" s="28">
        <f>O525/I525*100</f>
        <v>0</v>
      </c>
      <c r="V525" s="38"/>
      <c r="W525" s="38">
        <f>I525-O525</f>
        <v>990</v>
      </c>
      <c r="X525" s="37">
        <f>O525/I525*100</f>
        <v>0</v>
      </c>
      <c r="Y525" s="6">
        <v>0</v>
      </c>
    </row>
    <row r="526" spans="1:25" ht="30" x14ac:dyDescent="0.25">
      <c r="A526" s="32">
        <v>511700</v>
      </c>
      <c r="B526" s="31" t="s">
        <v>420</v>
      </c>
      <c r="C526" s="31" t="s">
        <v>166</v>
      </c>
      <c r="D526" s="31" t="s">
        <v>697</v>
      </c>
      <c r="E526" s="31" t="s">
        <v>501</v>
      </c>
      <c r="F526" s="33" t="s">
        <v>696</v>
      </c>
      <c r="G526" s="38">
        <v>152024.32000000001</v>
      </c>
      <c r="H526" s="38">
        <v>312840</v>
      </c>
      <c r="I526" s="38">
        <v>312840</v>
      </c>
      <c r="J526" s="38">
        <v>312840</v>
      </c>
      <c r="K526" s="37">
        <v>125329</v>
      </c>
      <c r="L526" s="38"/>
      <c r="M526" s="38">
        <v>472472</v>
      </c>
      <c r="N526" s="38">
        <v>400000</v>
      </c>
      <c r="O526" s="38">
        <v>400000</v>
      </c>
      <c r="P526" s="37"/>
      <c r="Q526" s="6">
        <f>O526-N526</f>
        <v>0</v>
      </c>
      <c r="R526" s="6">
        <f>N526-O526</f>
        <v>0</v>
      </c>
      <c r="S526" s="6">
        <f>O526-I526</f>
        <v>87160</v>
      </c>
      <c r="T526" s="6"/>
      <c r="U526" s="28">
        <f>O526/I526*100</f>
        <v>127.86088735455824</v>
      </c>
      <c r="V526" s="38">
        <f>O526-I526</f>
        <v>87160</v>
      </c>
      <c r="W526" s="38"/>
      <c r="X526" s="37">
        <f>O526/I526*100</f>
        <v>127.86088735455824</v>
      </c>
      <c r="Y526" s="38">
        <v>400000</v>
      </c>
    </row>
    <row r="527" spans="1:25" ht="45" x14ac:dyDescent="0.25">
      <c r="A527" s="64"/>
      <c r="B527" s="63"/>
      <c r="C527" s="63"/>
      <c r="D527" s="63"/>
      <c r="E527" s="63"/>
      <c r="F527" s="62" t="s">
        <v>695</v>
      </c>
      <c r="G527" s="99">
        <f>SUM(G528+G541+G563+G570+G582+G597+G608+G619+G628+G654)</f>
        <v>5446864.3300000001</v>
      </c>
      <c r="H527" s="99">
        <f>SUM(H528+H541+H563+H570+H582+H597+H608+H619+H628+H654)</f>
        <v>5743280</v>
      </c>
      <c r="I527" s="99">
        <f>SUM(I528+I541+I563+I570+I582+I597+I608+I619+I628+I654)</f>
        <v>8923446</v>
      </c>
      <c r="J527" s="99">
        <f>SUM(J528+J541+J563+J570+J582+J597+J608+J619+J628+J654)</f>
        <v>8856466</v>
      </c>
      <c r="K527" s="60">
        <f>SUM(K528+K541+K563+K570+K582+K597+K608+K619+K628+K654)</f>
        <v>4704568</v>
      </c>
      <c r="L527" s="99">
        <f>SUM(L528+L541+L563+L570+L582+L597+L608+L619+L628+L654)</f>
        <v>0</v>
      </c>
      <c r="M527" s="99">
        <f>SUM(M528+M541+M563+M570+M582+M597+M608+M619+M628+M654)</f>
        <v>8703700</v>
      </c>
      <c r="N527" s="99">
        <f>SUM(N528+N541+N563+N570+N582+N597+N608+N619+N628+N654)</f>
        <v>6327800</v>
      </c>
      <c r="O527" s="99">
        <f>SUM(O528+O541+O563+O570+O582+O597+O608+O619+O628+O654)</f>
        <v>6367800</v>
      </c>
      <c r="P527" s="99">
        <f>SUM(P528+P541+P563+P570+P582+P597+P608+P619+P628+P654)</f>
        <v>1763200</v>
      </c>
      <c r="Q527" s="99">
        <f>SUM(Q528+Q541+Q563+Q570+Q582+Q597+Q608+Q619+Q628+Q654)</f>
        <v>100000</v>
      </c>
      <c r="R527" s="99">
        <f>SUM(R528+R541+R563+R570+R582+R597+R608+R619+R628+R654)</f>
        <v>60000</v>
      </c>
      <c r="S527" s="99">
        <f>SUM(S528+S541+S563+S570+S582+S597+S608+S619+S628+S654)</f>
        <v>1398415</v>
      </c>
      <c r="T527" s="99">
        <f>SUM(T528+T541+T563+T570+T582+T597+T608+T619+T628+T654)</f>
        <v>3864061</v>
      </c>
      <c r="U527" s="99">
        <f>SUM(U528+U541+U563+U570+U582+U597+U608+U619+U628+U654)</f>
        <v>5630.5341608212375</v>
      </c>
      <c r="V527" s="99">
        <f>SUM(V528+V541+V563+V570+V582+V597+V608+V619+V628+V654)</f>
        <v>1398415</v>
      </c>
      <c r="W527" s="99">
        <f>SUM(W528+W541+W563+W570+W582+W597+W608+W619+W628+W654)</f>
        <v>3954061</v>
      </c>
      <c r="X527" s="60">
        <f>O527/I527*100</f>
        <v>71.360324251415875</v>
      </c>
      <c r="Y527" s="99">
        <f>SUM(Y528+Y541+Y563+Y570+Y582+Y597+Y608+Y619+Y628+Y654)</f>
        <v>6818800</v>
      </c>
    </row>
    <row r="528" spans="1:25" ht="45" x14ac:dyDescent="0.25">
      <c r="A528" s="58"/>
      <c r="B528" s="57"/>
      <c r="C528" s="57"/>
      <c r="D528" s="57"/>
      <c r="E528" s="57"/>
      <c r="F528" s="55" t="s">
        <v>694</v>
      </c>
      <c r="G528" s="48">
        <f>SUM(G530:G540)</f>
        <v>12033.59</v>
      </c>
      <c r="H528" s="48">
        <f>SUM(H530:H540)</f>
        <v>76428</v>
      </c>
      <c r="I528" s="48">
        <f>SUM(I530:I540)</f>
        <v>22433</v>
      </c>
      <c r="J528" s="48">
        <f>SUM(J530:J540)</f>
        <v>22433</v>
      </c>
      <c r="K528" s="49">
        <f>SUM(K530:K540)</f>
        <v>9337</v>
      </c>
      <c r="L528" s="48">
        <f>SUM(L530:L540)</f>
        <v>0</v>
      </c>
      <c r="M528" s="48">
        <f>SUM(M530:M540)</f>
        <v>84700</v>
      </c>
      <c r="N528" s="48">
        <f>SUM(N530:N540)</f>
        <v>18000</v>
      </c>
      <c r="O528" s="48">
        <f>SUM(O530:O540)</f>
        <v>18000</v>
      </c>
      <c r="P528" s="48">
        <f>SUM(P530:P540)</f>
        <v>0</v>
      </c>
      <c r="Q528" s="48">
        <f>SUM(Q530:Q540)</f>
        <v>0</v>
      </c>
      <c r="R528" s="48">
        <f>SUM(R530:R540)</f>
        <v>0</v>
      </c>
      <c r="S528" s="48">
        <f>SUM(S530:S540)</f>
        <v>75</v>
      </c>
      <c r="T528" s="48">
        <f>SUM(T530:T540)</f>
        <v>4508</v>
      </c>
      <c r="U528" s="48">
        <f>SUM(U530:U540)</f>
        <v>677.56008786936627</v>
      </c>
      <c r="V528" s="48">
        <f>SUM(V530:V540)</f>
        <v>75</v>
      </c>
      <c r="W528" s="48">
        <f>SUM(W530:W540)</f>
        <v>4508</v>
      </c>
      <c r="X528" s="49">
        <f>O528/I528*100</f>
        <v>80.238933713725316</v>
      </c>
      <c r="Y528" s="48">
        <f>SUM(Y530:Y540)</f>
        <v>18000</v>
      </c>
    </row>
    <row r="529" spans="1:25" x14ac:dyDescent="0.25">
      <c r="A529" s="58"/>
      <c r="B529" s="57"/>
      <c r="C529" s="57"/>
      <c r="D529" s="57"/>
      <c r="E529" s="57"/>
      <c r="F529" s="52" t="s">
        <v>693</v>
      </c>
      <c r="G529" s="48"/>
      <c r="H529" s="48"/>
      <c r="I529" s="48"/>
      <c r="J529" s="48"/>
      <c r="K529" s="49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9"/>
      <c r="Y529" s="48"/>
    </row>
    <row r="530" spans="1:25" s="7" customFormat="1" ht="30" x14ac:dyDescent="0.25">
      <c r="A530" s="32">
        <v>411200</v>
      </c>
      <c r="B530" s="31" t="s">
        <v>420</v>
      </c>
      <c r="C530" s="31" t="s">
        <v>166</v>
      </c>
      <c r="D530" s="31" t="s">
        <v>692</v>
      </c>
      <c r="E530" s="31" t="s">
        <v>483</v>
      </c>
      <c r="F530" s="33" t="s">
        <v>36</v>
      </c>
      <c r="G530" s="6">
        <v>796.4</v>
      </c>
      <c r="H530" s="6">
        <v>1980</v>
      </c>
      <c r="I530" s="6">
        <v>1980</v>
      </c>
      <c r="J530" s="6">
        <v>1980</v>
      </c>
      <c r="K530" s="29">
        <v>890</v>
      </c>
      <c r="L530" s="6"/>
      <c r="M530" s="6">
        <v>2000</v>
      </c>
      <c r="N530" s="6">
        <v>1000</v>
      </c>
      <c r="O530" s="6">
        <v>1000</v>
      </c>
      <c r="P530" s="29"/>
      <c r="Q530" s="6">
        <f>O530-N530</f>
        <v>0</v>
      </c>
      <c r="R530" s="6">
        <f>N530-O530</f>
        <v>0</v>
      </c>
      <c r="S530" s="6"/>
      <c r="T530" s="6">
        <f>I530-O530</f>
        <v>980</v>
      </c>
      <c r="U530" s="28">
        <f>O530/I530*100</f>
        <v>50.505050505050505</v>
      </c>
      <c r="V530" s="38"/>
      <c r="W530" s="38">
        <f>I530-O530</f>
        <v>980</v>
      </c>
      <c r="X530" s="37">
        <f>O530/I530*100</f>
        <v>50.505050505050505</v>
      </c>
      <c r="Y530" s="6">
        <v>1000</v>
      </c>
    </row>
    <row r="531" spans="1:25" s="7" customFormat="1" ht="30" x14ac:dyDescent="0.25">
      <c r="A531" s="32">
        <v>412200</v>
      </c>
      <c r="B531" s="31" t="s">
        <v>420</v>
      </c>
      <c r="C531" s="31" t="s">
        <v>166</v>
      </c>
      <c r="D531" s="31" t="s">
        <v>691</v>
      </c>
      <c r="E531" s="31" t="s">
        <v>481</v>
      </c>
      <c r="F531" s="33" t="s">
        <v>690</v>
      </c>
      <c r="G531" s="6">
        <v>0</v>
      </c>
      <c r="H531" s="6">
        <v>4158</v>
      </c>
      <c r="I531" s="6">
        <v>4158</v>
      </c>
      <c r="J531" s="6">
        <v>4000</v>
      </c>
      <c r="K531" s="29">
        <v>2730</v>
      </c>
      <c r="L531" s="6"/>
      <c r="M531" s="6">
        <v>4200</v>
      </c>
      <c r="N531" s="6">
        <v>4000</v>
      </c>
      <c r="O531" s="6">
        <v>4000</v>
      </c>
      <c r="P531" s="29"/>
      <c r="Q531" s="6">
        <f>O531-N531</f>
        <v>0</v>
      </c>
      <c r="R531" s="6">
        <f>N531-O531</f>
        <v>0</v>
      </c>
      <c r="S531" s="6"/>
      <c r="T531" s="6">
        <f>I531-O531</f>
        <v>158</v>
      </c>
      <c r="U531" s="28">
        <f>O531/I531*100</f>
        <v>96.200096200096198</v>
      </c>
      <c r="V531" s="38"/>
      <c r="W531" s="38">
        <f>I531-O531</f>
        <v>158</v>
      </c>
      <c r="X531" s="37">
        <f>O531/I531*100</f>
        <v>96.200096200096198</v>
      </c>
      <c r="Y531" s="6">
        <v>4000</v>
      </c>
    </row>
    <row r="532" spans="1:25" s="7" customFormat="1" x14ac:dyDescent="0.25">
      <c r="A532" s="32">
        <v>412300</v>
      </c>
      <c r="B532" s="31" t="s">
        <v>420</v>
      </c>
      <c r="C532" s="31" t="s">
        <v>166</v>
      </c>
      <c r="D532" s="31" t="s">
        <v>689</v>
      </c>
      <c r="E532" s="31" t="s">
        <v>688</v>
      </c>
      <c r="F532" s="33" t="s">
        <v>49</v>
      </c>
      <c r="G532" s="6">
        <v>2360.23</v>
      </c>
      <c r="H532" s="6">
        <v>2970</v>
      </c>
      <c r="I532" s="6">
        <v>2970</v>
      </c>
      <c r="J532" s="6">
        <v>3128</v>
      </c>
      <c r="K532" s="29">
        <v>1888</v>
      </c>
      <c r="L532" s="6"/>
      <c r="M532" s="6">
        <v>3000</v>
      </c>
      <c r="N532" s="6">
        <v>3000</v>
      </c>
      <c r="O532" s="6">
        <v>3000</v>
      </c>
      <c r="P532" s="29"/>
      <c r="Q532" s="6">
        <f>O532-N532</f>
        <v>0</v>
      </c>
      <c r="R532" s="6">
        <f>N532-O532</f>
        <v>0</v>
      </c>
      <c r="S532" s="6">
        <f>O532-I532</f>
        <v>30</v>
      </c>
      <c r="T532" s="6"/>
      <c r="U532" s="28">
        <f>O532/I532*100</f>
        <v>101.01010101010101</v>
      </c>
      <c r="V532" s="38">
        <f>O532-I532</f>
        <v>30</v>
      </c>
      <c r="W532" s="38"/>
      <c r="X532" s="37">
        <f>O532/I532*100</f>
        <v>101.01010101010101</v>
      </c>
      <c r="Y532" s="6">
        <v>3000</v>
      </c>
    </row>
    <row r="533" spans="1:25" s="7" customFormat="1" x14ac:dyDescent="0.25">
      <c r="A533" s="32">
        <v>412500</v>
      </c>
      <c r="B533" s="31" t="s">
        <v>420</v>
      </c>
      <c r="C533" s="31" t="s">
        <v>166</v>
      </c>
      <c r="D533" s="31" t="s">
        <v>687</v>
      </c>
      <c r="E533" s="31" t="s">
        <v>476</v>
      </c>
      <c r="F533" s="33" t="s">
        <v>65</v>
      </c>
      <c r="G533" s="38">
        <v>692.87</v>
      </c>
      <c r="H533" s="38">
        <v>990</v>
      </c>
      <c r="I533" s="38">
        <v>990</v>
      </c>
      <c r="J533" s="38">
        <v>990</v>
      </c>
      <c r="K533" s="37">
        <v>336</v>
      </c>
      <c r="L533" s="38"/>
      <c r="M533" s="38">
        <v>1000</v>
      </c>
      <c r="N533" s="38">
        <v>500</v>
      </c>
      <c r="O533" s="38">
        <v>500</v>
      </c>
      <c r="P533" s="37"/>
      <c r="Q533" s="6">
        <f>O533-N533</f>
        <v>0</v>
      </c>
      <c r="R533" s="6">
        <f>N533-O533</f>
        <v>0</v>
      </c>
      <c r="S533" s="6"/>
      <c r="T533" s="6">
        <f>I533-O533</f>
        <v>490</v>
      </c>
      <c r="U533" s="28">
        <f>O533/I533*100</f>
        <v>50.505050505050505</v>
      </c>
      <c r="V533" s="38"/>
      <c r="W533" s="38">
        <f>I533-O533</f>
        <v>490</v>
      </c>
      <c r="X533" s="37">
        <f>O533/I533*100</f>
        <v>50.505050505050505</v>
      </c>
      <c r="Y533" s="38">
        <v>500</v>
      </c>
    </row>
    <row r="534" spans="1:25" s="7" customFormat="1" x14ac:dyDescent="0.25">
      <c r="A534" s="32">
        <v>412600</v>
      </c>
      <c r="B534" s="31" t="s">
        <v>420</v>
      </c>
      <c r="C534" s="31" t="s">
        <v>166</v>
      </c>
      <c r="D534" s="31" t="s">
        <v>686</v>
      </c>
      <c r="E534" s="31" t="s">
        <v>475</v>
      </c>
      <c r="F534" s="33" t="s">
        <v>46</v>
      </c>
      <c r="G534" s="38">
        <v>1522.75</v>
      </c>
      <c r="H534" s="38">
        <v>1485</v>
      </c>
      <c r="I534" s="38">
        <v>1485</v>
      </c>
      <c r="J534" s="38">
        <v>1485</v>
      </c>
      <c r="K534" s="37">
        <v>742</v>
      </c>
      <c r="L534" s="38"/>
      <c r="M534" s="38">
        <v>2000</v>
      </c>
      <c r="N534" s="38">
        <v>1500</v>
      </c>
      <c r="O534" s="38">
        <v>1500</v>
      </c>
      <c r="P534" s="37"/>
      <c r="Q534" s="6">
        <f>O534-N534</f>
        <v>0</v>
      </c>
      <c r="R534" s="6">
        <f>N534-O534</f>
        <v>0</v>
      </c>
      <c r="S534" s="6">
        <f>O534-I534</f>
        <v>15</v>
      </c>
      <c r="T534" s="6"/>
      <c r="U534" s="28">
        <f>O534/I534*100</f>
        <v>101.01010101010101</v>
      </c>
      <c r="V534" s="38">
        <f>O534-I534</f>
        <v>15</v>
      </c>
      <c r="W534" s="38"/>
      <c r="X534" s="37">
        <f>O534/I534*100</f>
        <v>101.01010101010101</v>
      </c>
      <c r="Y534" s="38">
        <v>1500</v>
      </c>
    </row>
    <row r="535" spans="1:25" s="7" customFormat="1" x14ac:dyDescent="0.25">
      <c r="A535" s="32">
        <v>412700</v>
      </c>
      <c r="B535" s="31" t="s">
        <v>420</v>
      </c>
      <c r="C535" s="31" t="s">
        <v>166</v>
      </c>
      <c r="D535" s="31" t="s">
        <v>685</v>
      </c>
      <c r="E535" s="31" t="s">
        <v>474</v>
      </c>
      <c r="F535" s="33" t="s">
        <v>43</v>
      </c>
      <c r="G535" s="38">
        <v>919.8</v>
      </c>
      <c r="H535" s="38">
        <v>2475</v>
      </c>
      <c r="I535" s="38">
        <v>2000</v>
      </c>
      <c r="J535" s="38">
        <v>2000</v>
      </c>
      <c r="K535" s="37">
        <v>600</v>
      </c>
      <c r="L535" s="38"/>
      <c r="M535" s="38">
        <v>2000</v>
      </c>
      <c r="N535" s="38">
        <v>1000</v>
      </c>
      <c r="O535" s="38">
        <v>1000</v>
      </c>
      <c r="P535" s="37"/>
      <c r="Q535" s="6">
        <f>O535-N535</f>
        <v>0</v>
      </c>
      <c r="R535" s="6">
        <f>N535-O535</f>
        <v>0</v>
      </c>
      <c r="S535" s="6"/>
      <c r="T535" s="6">
        <f>I535-O535</f>
        <v>1000</v>
      </c>
      <c r="U535" s="28">
        <f>O535/I535*100</f>
        <v>50</v>
      </c>
      <c r="V535" s="38"/>
      <c r="W535" s="38">
        <f>I535-O535</f>
        <v>1000</v>
      </c>
      <c r="X535" s="37">
        <f>O535/I535*100</f>
        <v>50</v>
      </c>
      <c r="Y535" s="38">
        <v>1000</v>
      </c>
    </row>
    <row r="536" spans="1:25" s="7" customFormat="1" x14ac:dyDescent="0.25">
      <c r="A536" s="32">
        <v>412900</v>
      </c>
      <c r="B536" s="31" t="s">
        <v>420</v>
      </c>
      <c r="C536" s="31" t="s">
        <v>166</v>
      </c>
      <c r="D536" s="31" t="s">
        <v>684</v>
      </c>
      <c r="E536" s="31" t="s">
        <v>473</v>
      </c>
      <c r="F536" s="33" t="s">
        <v>40</v>
      </c>
      <c r="G536" s="38">
        <v>1662.54</v>
      </c>
      <c r="H536" s="38">
        <v>2970</v>
      </c>
      <c r="I536" s="38">
        <v>2000</v>
      </c>
      <c r="J536" s="38">
        <v>2000</v>
      </c>
      <c r="K536" s="37">
        <v>447</v>
      </c>
      <c r="L536" s="38"/>
      <c r="M536" s="38">
        <v>3000</v>
      </c>
      <c r="N536" s="38">
        <v>1000</v>
      </c>
      <c r="O536" s="38">
        <v>1000</v>
      </c>
      <c r="P536" s="37"/>
      <c r="Q536" s="6">
        <f>O536-N536</f>
        <v>0</v>
      </c>
      <c r="R536" s="6">
        <f>N536-O536</f>
        <v>0</v>
      </c>
      <c r="S536" s="6"/>
      <c r="T536" s="6">
        <f>I536-O536</f>
        <v>1000</v>
      </c>
      <c r="U536" s="28">
        <f>O536/I536*100</f>
        <v>50</v>
      </c>
      <c r="V536" s="38"/>
      <c r="W536" s="38">
        <f>I536-O536</f>
        <v>1000</v>
      </c>
      <c r="X536" s="37">
        <f>O536/I536*100</f>
        <v>50</v>
      </c>
      <c r="Y536" s="38">
        <v>1000</v>
      </c>
    </row>
    <row r="537" spans="1:25" s="7" customFormat="1" ht="30" hidden="1" customHeight="1" x14ac:dyDescent="0.25">
      <c r="A537" s="32">
        <v>487400</v>
      </c>
      <c r="B537" s="31" t="s">
        <v>334</v>
      </c>
      <c r="C537" s="31" t="s">
        <v>166</v>
      </c>
      <c r="D537" s="31" t="s">
        <v>683</v>
      </c>
      <c r="E537" s="31"/>
      <c r="F537" s="33" t="s">
        <v>682</v>
      </c>
      <c r="G537" s="37">
        <v>0</v>
      </c>
      <c r="H537" s="37">
        <v>0</v>
      </c>
      <c r="I537" s="38">
        <v>0</v>
      </c>
      <c r="J537" s="38">
        <v>0</v>
      </c>
      <c r="K537" s="37"/>
      <c r="L537" s="38"/>
      <c r="M537" s="38">
        <v>2500</v>
      </c>
      <c r="N537" s="38">
        <v>0</v>
      </c>
      <c r="O537" s="38">
        <v>0</v>
      </c>
      <c r="P537" s="37"/>
      <c r="Q537" s="6">
        <f>O537-N537</f>
        <v>0</v>
      </c>
      <c r="R537" s="6">
        <f>N537-O537</f>
        <v>0</v>
      </c>
      <c r="S537" s="6">
        <f>O537-I537</f>
        <v>0</v>
      </c>
      <c r="T537" s="6">
        <f>I537-O537</f>
        <v>0</v>
      </c>
      <c r="U537" s="28"/>
      <c r="V537" s="38">
        <f>O537-I537</f>
        <v>0</v>
      </c>
      <c r="W537" s="38">
        <f>I537-O537</f>
        <v>0</v>
      </c>
      <c r="X537" s="37"/>
      <c r="Y537" s="38">
        <v>0</v>
      </c>
    </row>
    <row r="538" spans="1:25" s="51" customFormat="1" x14ac:dyDescent="0.25">
      <c r="A538" s="32">
        <v>511300</v>
      </c>
      <c r="B538" s="31" t="s">
        <v>420</v>
      </c>
      <c r="C538" s="31" t="s">
        <v>166</v>
      </c>
      <c r="D538" s="31" t="s">
        <v>681</v>
      </c>
      <c r="E538" s="31" t="s">
        <v>472</v>
      </c>
      <c r="F538" s="33" t="s">
        <v>56</v>
      </c>
      <c r="G538" s="38">
        <v>2936.7</v>
      </c>
      <c r="H538" s="38">
        <v>11880</v>
      </c>
      <c r="I538" s="38">
        <v>3880</v>
      </c>
      <c r="J538" s="38">
        <v>3880</v>
      </c>
      <c r="K538" s="37">
        <v>869</v>
      </c>
      <c r="L538" s="38"/>
      <c r="M538" s="38">
        <v>12000</v>
      </c>
      <c r="N538" s="38">
        <v>3000</v>
      </c>
      <c r="O538" s="38">
        <v>3000</v>
      </c>
      <c r="P538" s="37"/>
      <c r="Q538" s="6">
        <f>O538-N538</f>
        <v>0</v>
      </c>
      <c r="R538" s="6">
        <f>N538-O538</f>
        <v>0</v>
      </c>
      <c r="S538" s="6"/>
      <c r="T538" s="6">
        <f>I538-O538</f>
        <v>880</v>
      </c>
      <c r="U538" s="28">
        <f>O538/I538*100</f>
        <v>77.319587628865989</v>
      </c>
      <c r="V538" s="38"/>
      <c r="W538" s="38">
        <f>I538-O538</f>
        <v>880</v>
      </c>
      <c r="X538" s="37">
        <f>O538/I538*100</f>
        <v>77.319587628865989</v>
      </c>
      <c r="Y538" s="38">
        <v>3000</v>
      </c>
    </row>
    <row r="539" spans="1:25" ht="30" hidden="1" customHeight="1" x14ac:dyDescent="0.25">
      <c r="A539" s="32">
        <v>511300</v>
      </c>
      <c r="B539" s="31" t="s">
        <v>420</v>
      </c>
      <c r="C539" s="31" t="s">
        <v>166</v>
      </c>
      <c r="D539" s="31" t="s">
        <v>680</v>
      </c>
      <c r="E539" s="31"/>
      <c r="F539" s="33" t="s">
        <v>679</v>
      </c>
      <c r="G539" s="38">
        <v>0</v>
      </c>
      <c r="H539" s="38">
        <v>44550</v>
      </c>
      <c r="I539" s="38">
        <v>0</v>
      </c>
      <c r="J539" s="38">
        <v>0</v>
      </c>
      <c r="K539" s="37"/>
      <c r="L539" s="38"/>
      <c r="M539" s="38">
        <v>50000</v>
      </c>
      <c r="N539" s="38">
        <v>0</v>
      </c>
      <c r="O539" s="38">
        <v>0</v>
      </c>
      <c r="P539" s="37"/>
      <c r="Q539" s="6">
        <f>O539-N539</f>
        <v>0</v>
      </c>
      <c r="R539" s="6">
        <f>N539-O539</f>
        <v>0</v>
      </c>
      <c r="S539" s="6">
        <f>O539-I539</f>
        <v>0</v>
      </c>
      <c r="T539" s="6">
        <f>I539-O539</f>
        <v>0</v>
      </c>
      <c r="U539" s="28"/>
      <c r="V539" s="38">
        <f>O539-I539</f>
        <v>0</v>
      </c>
      <c r="W539" s="38">
        <f>I539-O539</f>
        <v>0</v>
      </c>
      <c r="X539" s="37"/>
      <c r="Y539" s="38">
        <v>0</v>
      </c>
    </row>
    <row r="540" spans="1:25" x14ac:dyDescent="0.25">
      <c r="A540" s="32">
        <v>516100</v>
      </c>
      <c r="B540" s="31" t="s">
        <v>420</v>
      </c>
      <c r="C540" s="31" t="s">
        <v>166</v>
      </c>
      <c r="D540" s="31" t="s">
        <v>678</v>
      </c>
      <c r="E540" s="31" t="s">
        <v>471</v>
      </c>
      <c r="F540" s="33" t="s">
        <v>677</v>
      </c>
      <c r="G540" s="38">
        <v>1142.3</v>
      </c>
      <c r="H540" s="38">
        <v>2970</v>
      </c>
      <c r="I540" s="38">
        <v>2970</v>
      </c>
      <c r="J540" s="38">
        <v>2970</v>
      </c>
      <c r="K540" s="37">
        <v>835</v>
      </c>
      <c r="L540" s="38"/>
      <c r="M540" s="38">
        <v>3000</v>
      </c>
      <c r="N540" s="38">
        <v>3000</v>
      </c>
      <c r="O540" s="38">
        <v>3000</v>
      </c>
      <c r="P540" s="37"/>
      <c r="Q540" s="6">
        <f>O540-N540</f>
        <v>0</v>
      </c>
      <c r="R540" s="6">
        <f>N540-O540</f>
        <v>0</v>
      </c>
      <c r="S540" s="6">
        <f>O540-I540</f>
        <v>30</v>
      </c>
      <c r="T540" s="6"/>
      <c r="U540" s="28">
        <f>O540/I540*100</f>
        <v>101.01010101010101</v>
      </c>
      <c r="V540" s="38">
        <f>O540-I540</f>
        <v>30</v>
      </c>
      <c r="W540" s="38"/>
      <c r="X540" s="37">
        <f>O540/I540*100</f>
        <v>101.01010101010101</v>
      </c>
      <c r="Y540" s="38">
        <v>3000</v>
      </c>
    </row>
    <row r="541" spans="1:25" s="7" customFormat="1" ht="30" x14ac:dyDescent="0.25">
      <c r="A541" s="58"/>
      <c r="B541" s="57"/>
      <c r="C541" s="57"/>
      <c r="D541" s="57"/>
      <c r="E541" s="57"/>
      <c r="F541" s="55" t="s">
        <v>676</v>
      </c>
      <c r="G541" s="48">
        <f>SUM(G543:G560)</f>
        <v>2233926.7600000002</v>
      </c>
      <c r="H541" s="48">
        <f>SUM(H543:H561)</f>
        <v>2469740</v>
      </c>
      <c r="I541" s="48">
        <f>SUM(I543:I561)</f>
        <v>3310442</v>
      </c>
      <c r="J541" s="48">
        <f>SUM(J543:J562)</f>
        <v>3233137</v>
      </c>
      <c r="K541" s="49">
        <f>SUM(K543:K561)</f>
        <v>1852488</v>
      </c>
      <c r="L541" s="48">
        <f>SUM(L543:L561)</f>
        <v>0</v>
      </c>
      <c r="M541" s="48">
        <f>SUM(M543:M562)</f>
        <v>3275000</v>
      </c>
      <c r="N541" s="48">
        <f>SUM(N543:N562)</f>
        <v>2769000</v>
      </c>
      <c r="O541" s="48">
        <f>SUM(O543:O562)</f>
        <v>2769000</v>
      </c>
      <c r="P541" s="48">
        <f>SUM(P543:P562)</f>
        <v>1443200</v>
      </c>
      <c r="Q541" s="48">
        <f>SUM(Q543:Q562)</f>
        <v>0</v>
      </c>
      <c r="R541" s="48">
        <f>SUM(R543:R562)</f>
        <v>0</v>
      </c>
      <c r="S541" s="48">
        <f>SUM(S543:S562)</f>
        <v>631450</v>
      </c>
      <c r="T541" s="48">
        <f>SUM(T543:T562)</f>
        <v>1172892</v>
      </c>
      <c r="U541" s="48">
        <f>SUM(U543:U562)</f>
        <v>2430.099279956672</v>
      </c>
      <c r="V541" s="48">
        <f>SUM(V543:V562)</f>
        <v>631450</v>
      </c>
      <c r="W541" s="48">
        <f>SUM(W543:W562)</f>
        <v>1172892</v>
      </c>
      <c r="X541" s="49">
        <f>O541/I541*100</f>
        <v>83.644419687763744</v>
      </c>
      <c r="Y541" s="48">
        <f>SUM(Y543:Y562)</f>
        <v>2339000</v>
      </c>
    </row>
    <row r="542" spans="1:25" s="7" customFormat="1" x14ac:dyDescent="0.25">
      <c r="A542" s="58"/>
      <c r="B542" s="57"/>
      <c r="C542" s="57"/>
      <c r="D542" s="57"/>
      <c r="E542" s="57"/>
      <c r="F542" s="52" t="s">
        <v>566</v>
      </c>
      <c r="G542" s="48"/>
      <c r="H542" s="48"/>
      <c r="I542" s="48"/>
      <c r="J542" s="48"/>
      <c r="K542" s="49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9"/>
      <c r="Y542" s="48"/>
    </row>
    <row r="543" spans="1:25" s="7" customFormat="1" x14ac:dyDescent="0.25">
      <c r="A543" s="121">
        <v>412500</v>
      </c>
      <c r="B543" s="31" t="s">
        <v>410</v>
      </c>
      <c r="C543" s="31" t="s">
        <v>166</v>
      </c>
      <c r="D543" s="31" t="s">
        <v>675</v>
      </c>
      <c r="E543" s="31" t="s">
        <v>468</v>
      </c>
      <c r="F543" s="88" t="s">
        <v>674</v>
      </c>
      <c r="G543" s="6">
        <v>39489.839999999997</v>
      </c>
      <c r="H543" s="6">
        <v>39600</v>
      </c>
      <c r="I543" s="6">
        <v>39600</v>
      </c>
      <c r="J543" s="6">
        <v>39600</v>
      </c>
      <c r="K543" s="29">
        <v>21060</v>
      </c>
      <c r="L543" s="6"/>
      <c r="M543" s="6">
        <v>40000</v>
      </c>
      <c r="N543" s="6">
        <v>40000</v>
      </c>
      <c r="O543" s="6">
        <v>40000</v>
      </c>
      <c r="P543" s="6">
        <v>39600</v>
      </c>
      <c r="Q543" s="6">
        <f>O543-N543</f>
        <v>0</v>
      </c>
      <c r="R543" s="6">
        <f>N543-O543</f>
        <v>0</v>
      </c>
      <c r="S543" s="6">
        <f>O543-I543</f>
        <v>400</v>
      </c>
      <c r="T543" s="6"/>
      <c r="U543" s="28">
        <f>O543/I543*100</f>
        <v>101.01010101010101</v>
      </c>
      <c r="V543" s="38">
        <f>O543-I543</f>
        <v>400</v>
      </c>
      <c r="W543" s="38"/>
      <c r="X543" s="37">
        <f>O543/I543*100</f>
        <v>101.01010101010101</v>
      </c>
      <c r="Y543" s="6">
        <v>40000</v>
      </c>
    </row>
    <row r="544" spans="1:25" s="7" customFormat="1" x14ac:dyDescent="0.25">
      <c r="A544" s="121">
        <v>412500</v>
      </c>
      <c r="B544" s="31" t="s">
        <v>410</v>
      </c>
      <c r="C544" s="31" t="s">
        <v>166</v>
      </c>
      <c r="D544" s="31" t="s">
        <v>673</v>
      </c>
      <c r="E544" s="31" t="s">
        <v>466</v>
      </c>
      <c r="F544" s="88" t="s">
        <v>672</v>
      </c>
      <c r="G544" s="6">
        <v>17605.689999999999</v>
      </c>
      <c r="H544" s="6">
        <v>39600</v>
      </c>
      <c r="I544" s="6">
        <v>39600</v>
      </c>
      <c r="J544" s="6">
        <v>39600</v>
      </c>
      <c r="K544" s="29">
        <v>18271</v>
      </c>
      <c r="L544" s="6"/>
      <c r="M544" s="6">
        <v>50000</v>
      </c>
      <c r="N544" s="6">
        <v>40000</v>
      </c>
      <c r="O544" s="6">
        <v>40000</v>
      </c>
      <c r="P544" s="6">
        <v>39600</v>
      </c>
      <c r="Q544" s="6">
        <f>O544-N544</f>
        <v>0</v>
      </c>
      <c r="R544" s="6">
        <f>N544-O544</f>
        <v>0</v>
      </c>
      <c r="S544" s="6">
        <f>O544-I544</f>
        <v>400</v>
      </c>
      <c r="T544" s="6"/>
      <c r="U544" s="28">
        <f>O544/I544*100</f>
        <v>101.01010101010101</v>
      </c>
      <c r="V544" s="38">
        <f>O544-I544</f>
        <v>400</v>
      </c>
      <c r="W544" s="38"/>
      <c r="X544" s="37">
        <f>O544/I544*100</f>
        <v>101.01010101010101</v>
      </c>
      <c r="Y544" s="6">
        <v>40000</v>
      </c>
    </row>
    <row r="545" spans="1:25" s="7" customFormat="1" x14ac:dyDescent="0.25">
      <c r="A545" s="121">
        <v>412500</v>
      </c>
      <c r="B545" s="31" t="s">
        <v>410</v>
      </c>
      <c r="C545" s="31" t="s">
        <v>166</v>
      </c>
      <c r="D545" s="31" t="s">
        <v>671</v>
      </c>
      <c r="E545" s="31" t="s">
        <v>462</v>
      </c>
      <c r="F545" s="88" t="s">
        <v>670</v>
      </c>
      <c r="G545" s="6">
        <v>106512.17</v>
      </c>
      <c r="H545" s="6">
        <v>148500</v>
      </c>
      <c r="I545" s="6">
        <v>148500</v>
      </c>
      <c r="J545" s="6">
        <v>141480</v>
      </c>
      <c r="K545" s="29">
        <v>86308</v>
      </c>
      <c r="L545" s="6"/>
      <c r="M545" s="6">
        <v>150000</v>
      </c>
      <c r="N545" s="6">
        <v>107000</v>
      </c>
      <c r="O545" s="6">
        <v>107000</v>
      </c>
      <c r="P545" s="6">
        <v>107000</v>
      </c>
      <c r="Q545" s="6">
        <f>O545-N545</f>
        <v>0</v>
      </c>
      <c r="R545" s="6">
        <f>N545-O545</f>
        <v>0</v>
      </c>
      <c r="S545" s="6"/>
      <c r="T545" s="6">
        <f>I545-O545</f>
        <v>41500</v>
      </c>
      <c r="U545" s="28">
        <f>O545/I545*100</f>
        <v>72.053872053872055</v>
      </c>
      <c r="V545" s="38"/>
      <c r="W545" s="38">
        <f>I545-O545</f>
        <v>41500</v>
      </c>
      <c r="X545" s="37">
        <f>O545/I545*100</f>
        <v>72.053872053872055</v>
      </c>
      <c r="Y545" s="6">
        <v>107000</v>
      </c>
    </row>
    <row r="546" spans="1:25" s="7" customFormat="1" x14ac:dyDescent="0.25">
      <c r="A546" s="121">
        <v>412500</v>
      </c>
      <c r="B546" s="31" t="s">
        <v>410</v>
      </c>
      <c r="C546" s="31" t="s">
        <v>166</v>
      </c>
      <c r="D546" s="31" t="s">
        <v>669</v>
      </c>
      <c r="E546" s="31" t="s">
        <v>460</v>
      </c>
      <c r="F546" s="88" t="s">
        <v>668</v>
      </c>
      <c r="G546" s="6">
        <v>0</v>
      </c>
      <c r="H546" s="6">
        <v>106463</v>
      </c>
      <c r="I546" s="6">
        <v>106463</v>
      </c>
      <c r="J546" s="6">
        <v>16463</v>
      </c>
      <c r="K546" s="29">
        <v>7653</v>
      </c>
      <c r="L546" s="6"/>
      <c r="M546" s="6">
        <v>100000</v>
      </c>
      <c r="N546" s="6">
        <v>90000</v>
      </c>
      <c r="O546" s="6">
        <v>90000</v>
      </c>
      <c r="P546" s="6">
        <v>50000</v>
      </c>
      <c r="Q546" s="6">
        <f>O546-N546</f>
        <v>0</v>
      </c>
      <c r="R546" s="6">
        <f>N546-O546</f>
        <v>0</v>
      </c>
      <c r="S546" s="6"/>
      <c r="T546" s="6">
        <f>I546-O546</f>
        <v>16463</v>
      </c>
      <c r="U546" s="28">
        <f>O546/I546*100</f>
        <v>84.536411711110901</v>
      </c>
      <c r="V546" s="38"/>
      <c r="W546" s="38">
        <f>I546-O546</f>
        <v>16463</v>
      </c>
      <c r="X546" s="37">
        <f>O546/I546*100</f>
        <v>84.536411711110901</v>
      </c>
      <c r="Y546" s="6">
        <v>90000</v>
      </c>
    </row>
    <row r="547" spans="1:25" s="7" customFormat="1" ht="30" x14ac:dyDescent="0.25">
      <c r="A547" s="121">
        <v>412500</v>
      </c>
      <c r="B547" s="31" t="s">
        <v>410</v>
      </c>
      <c r="C547" s="31" t="s">
        <v>166</v>
      </c>
      <c r="D547" s="31" t="s">
        <v>667</v>
      </c>
      <c r="E547" s="31" t="s">
        <v>458</v>
      </c>
      <c r="F547" s="95" t="s">
        <v>666</v>
      </c>
      <c r="G547" s="6"/>
      <c r="H547" s="6"/>
      <c r="I547" s="6"/>
      <c r="J547" s="6"/>
      <c r="K547" s="29"/>
      <c r="L547" s="6"/>
      <c r="M547" s="6"/>
      <c r="N547" s="6"/>
      <c r="O547" s="6">
        <v>0</v>
      </c>
      <c r="P547" s="6"/>
      <c r="Q547" s="6"/>
      <c r="R547" s="6"/>
      <c r="S547" s="6"/>
      <c r="T547" s="6"/>
      <c r="U547" s="28"/>
      <c r="V547" s="38"/>
      <c r="W547" s="38"/>
      <c r="X547" s="37"/>
      <c r="Y547" s="6">
        <v>8000</v>
      </c>
    </row>
    <row r="548" spans="1:25" s="7" customFormat="1" ht="30" x14ac:dyDescent="0.25">
      <c r="A548" s="121">
        <v>412700</v>
      </c>
      <c r="B548" s="31" t="s">
        <v>410</v>
      </c>
      <c r="C548" s="31" t="s">
        <v>166</v>
      </c>
      <c r="D548" s="31" t="s">
        <v>665</v>
      </c>
      <c r="E548" s="31" t="s">
        <v>456</v>
      </c>
      <c r="F548" s="88" t="s">
        <v>664</v>
      </c>
      <c r="G548" s="6">
        <v>0</v>
      </c>
      <c r="H548" s="6">
        <v>97477</v>
      </c>
      <c r="I548" s="6">
        <v>97477</v>
      </c>
      <c r="J548" s="6">
        <v>97477</v>
      </c>
      <c r="K548" s="29">
        <v>48555</v>
      </c>
      <c r="L548" s="6"/>
      <c r="M548" s="6">
        <v>50000</v>
      </c>
      <c r="N548" s="6">
        <v>50000</v>
      </c>
      <c r="O548" s="6">
        <v>50000</v>
      </c>
      <c r="P548" s="6">
        <v>50000</v>
      </c>
      <c r="Q548" s="6">
        <f>O548-N548</f>
        <v>0</v>
      </c>
      <c r="R548" s="6">
        <f>N548-O548</f>
        <v>0</v>
      </c>
      <c r="S548" s="6"/>
      <c r="T548" s="6">
        <f>I548-O548</f>
        <v>47477</v>
      </c>
      <c r="U548" s="28">
        <f>O548/I548*100</f>
        <v>51.294151440852708</v>
      </c>
      <c r="V548" s="38"/>
      <c r="W548" s="38">
        <f>I548-O548</f>
        <v>47477</v>
      </c>
      <c r="X548" s="37">
        <f>O548/I548*100</f>
        <v>51.294151440852708</v>
      </c>
      <c r="Y548" s="6">
        <v>50000</v>
      </c>
    </row>
    <row r="549" spans="1:25" s="7" customFormat="1" x14ac:dyDescent="0.25">
      <c r="A549" s="121">
        <v>412800</v>
      </c>
      <c r="B549" s="31" t="s">
        <v>410</v>
      </c>
      <c r="C549" s="31" t="s">
        <v>166</v>
      </c>
      <c r="D549" s="31" t="s">
        <v>663</v>
      </c>
      <c r="E549" s="31" t="s">
        <v>453</v>
      </c>
      <c r="F549" s="88" t="s">
        <v>662</v>
      </c>
      <c r="G549" s="6">
        <v>1015609.75</v>
      </c>
      <c r="H549" s="6">
        <v>860000</v>
      </c>
      <c r="I549" s="6">
        <v>860000</v>
      </c>
      <c r="J549" s="6">
        <v>860000</v>
      </c>
      <c r="K549" s="29">
        <v>688309</v>
      </c>
      <c r="L549" s="6"/>
      <c r="M549" s="6">
        <v>1100000</v>
      </c>
      <c r="N549" s="6">
        <v>1000000</v>
      </c>
      <c r="O549" s="6">
        <v>1000000</v>
      </c>
      <c r="P549" s="6">
        <v>1000000</v>
      </c>
      <c r="Q549" s="6">
        <f>O549-N549</f>
        <v>0</v>
      </c>
      <c r="R549" s="6">
        <f>N549-O549</f>
        <v>0</v>
      </c>
      <c r="S549" s="6">
        <f>O549-I549</f>
        <v>140000</v>
      </c>
      <c r="T549" s="6"/>
      <c r="U549" s="28">
        <f>O549/I549*100</f>
        <v>116.27906976744187</v>
      </c>
      <c r="V549" s="38">
        <f>O549-I549</f>
        <v>140000</v>
      </c>
      <c r="W549" s="38"/>
      <c r="X549" s="37">
        <f>O549/I549*100</f>
        <v>116.27906976744187</v>
      </c>
      <c r="Y549" s="6">
        <v>812000</v>
      </c>
    </row>
    <row r="550" spans="1:25" s="7" customFormat="1" x14ac:dyDescent="0.25">
      <c r="A550" s="121">
        <v>412800</v>
      </c>
      <c r="B550" s="31" t="s">
        <v>651</v>
      </c>
      <c r="C550" s="31" t="s">
        <v>166</v>
      </c>
      <c r="D550" s="31" t="s">
        <v>661</v>
      </c>
      <c r="E550" s="31" t="s">
        <v>449</v>
      </c>
      <c r="F550" s="88" t="s">
        <v>660</v>
      </c>
      <c r="G550" s="6">
        <v>1000526.71</v>
      </c>
      <c r="H550" s="6">
        <v>891000</v>
      </c>
      <c r="I550" s="6">
        <v>891000</v>
      </c>
      <c r="J550" s="6">
        <v>891000</v>
      </c>
      <c r="K550" s="29">
        <v>637900</v>
      </c>
      <c r="L550" s="6"/>
      <c r="M550" s="6">
        <v>1100000</v>
      </c>
      <c r="N550" s="6">
        <v>1000000</v>
      </c>
      <c r="O550" s="6">
        <v>1000000</v>
      </c>
      <c r="P550" s="6">
        <v>100000</v>
      </c>
      <c r="Q550" s="6">
        <f>O550-N550</f>
        <v>0</v>
      </c>
      <c r="R550" s="6">
        <f>N550-O550</f>
        <v>0</v>
      </c>
      <c r="S550" s="6">
        <f>O550-I550</f>
        <v>109000</v>
      </c>
      <c r="T550" s="6"/>
      <c r="U550" s="28">
        <f>O550/I550*100</f>
        <v>112.2334455667789</v>
      </c>
      <c r="V550" s="38">
        <f>O550-I550</f>
        <v>109000</v>
      </c>
      <c r="W550" s="38"/>
      <c r="X550" s="37">
        <f>O550/I550*100</f>
        <v>112.2334455667789</v>
      </c>
      <c r="Y550" s="6">
        <v>850000</v>
      </c>
    </row>
    <row r="551" spans="1:25" s="7" customFormat="1" x14ac:dyDescent="0.25">
      <c r="A551" s="121">
        <v>412800</v>
      </c>
      <c r="B551" s="31" t="s">
        <v>655</v>
      </c>
      <c r="C551" s="31" t="s">
        <v>166</v>
      </c>
      <c r="D551" s="31" t="s">
        <v>659</v>
      </c>
      <c r="E551" s="31" t="s">
        <v>440</v>
      </c>
      <c r="F551" s="88" t="s">
        <v>658</v>
      </c>
      <c r="G551" s="6">
        <v>6684.69</v>
      </c>
      <c r="H551" s="6">
        <v>9900</v>
      </c>
      <c r="I551" s="6">
        <v>6000</v>
      </c>
      <c r="J551" s="6">
        <v>12845</v>
      </c>
      <c r="K551" s="29">
        <v>5490</v>
      </c>
      <c r="L551" s="6"/>
      <c r="M551" s="6">
        <v>30000</v>
      </c>
      <c r="N551" s="6">
        <v>12000</v>
      </c>
      <c r="O551" s="6">
        <v>12000</v>
      </c>
      <c r="P551" s="6">
        <v>12000</v>
      </c>
      <c r="Q551" s="6">
        <f>O551-N551</f>
        <v>0</v>
      </c>
      <c r="R551" s="6">
        <f>N551-O551</f>
        <v>0</v>
      </c>
      <c r="S551" s="6">
        <f>O551-I551</f>
        <v>6000</v>
      </c>
      <c r="T551" s="6"/>
      <c r="U551" s="28">
        <f>O551/I551*100</f>
        <v>200</v>
      </c>
      <c r="V551" s="38">
        <f>O551-I551</f>
        <v>6000</v>
      </c>
      <c r="W551" s="38"/>
      <c r="X551" s="37">
        <f>O551/I551*100</f>
        <v>200</v>
      </c>
      <c r="Y551" s="6">
        <v>12000</v>
      </c>
    </row>
    <row r="552" spans="1:25" s="7" customFormat="1" ht="15" hidden="1" customHeight="1" x14ac:dyDescent="0.25">
      <c r="A552" s="121">
        <v>415200</v>
      </c>
      <c r="B552" s="31" t="s">
        <v>655</v>
      </c>
      <c r="C552" s="31" t="s">
        <v>166</v>
      </c>
      <c r="D552" s="31" t="s">
        <v>657</v>
      </c>
      <c r="E552" s="31"/>
      <c r="F552" s="88" t="s">
        <v>656</v>
      </c>
      <c r="G552" s="6">
        <v>0</v>
      </c>
      <c r="H552" s="6">
        <v>59400</v>
      </c>
      <c r="I552" s="6">
        <v>59400</v>
      </c>
      <c r="J552" s="6">
        <v>59400</v>
      </c>
      <c r="K552" s="29">
        <v>59400</v>
      </c>
      <c r="L552" s="6"/>
      <c r="M552" s="6">
        <v>0</v>
      </c>
      <c r="N552" s="6">
        <v>0</v>
      </c>
      <c r="O552" s="6">
        <v>0</v>
      </c>
      <c r="P552" s="6">
        <v>0</v>
      </c>
      <c r="Q552" s="6">
        <f>O552-N552</f>
        <v>0</v>
      </c>
      <c r="R552" s="6">
        <f>N552-O552</f>
        <v>0</v>
      </c>
      <c r="S552" s="6"/>
      <c r="T552" s="6">
        <f>I552-O552</f>
        <v>59400</v>
      </c>
      <c r="U552" s="28">
        <f>O552/I552*100</f>
        <v>0</v>
      </c>
      <c r="V552" s="38"/>
      <c r="W552" s="38">
        <f>I552-O552</f>
        <v>59400</v>
      </c>
      <c r="X552" s="37">
        <f>O552/I552*100</f>
        <v>0</v>
      </c>
      <c r="Y552" s="6">
        <v>0</v>
      </c>
    </row>
    <row r="553" spans="1:25" s="7" customFormat="1" ht="30" x14ac:dyDescent="0.25">
      <c r="A553" s="121">
        <v>415200</v>
      </c>
      <c r="B553" s="31" t="s">
        <v>655</v>
      </c>
      <c r="C553" s="31" t="s">
        <v>166</v>
      </c>
      <c r="D553" s="31" t="s">
        <v>28</v>
      </c>
      <c r="E553" s="31" t="s">
        <v>438</v>
      </c>
      <c r="F553" s="88" t="s">
        <v>654</v>
      </c>
      <c r="G553" s="6">
        <v>0</v>
      </c>
      <c r="H553" s="6"/>
      <c r="I553" s="6">
        <v>0</v>
      </c>
      <c r="J553" s="6">
        <v>0</v>
      </c>
      <c r="K553" s="29">
        <v>0</v>
      </c>
      <c r="L553" s="6"/>
      <c r="M553" s="6">
        <v>400000</v>
      </c>
      <c r="N553" s="6">
        <v>200000</v>
      </c>
      <c r="O553" s="6">
        <v>200000</v>
      </c>
      <c r="P553" s="6"/>
      <c r="Q553" s="6">
        <f>O553-N553</f>
        <v>0</v>
      </c>
      <c r="R553" s="6">
        <f>N553-O553</f>
        <v>0</v>
      </c>
      <c r="S553" s="6">
        <f>O553-I553</f>
        <v>200000</v>
      </c>
      <c r="T553" s="6"/>
      <c r="U553" s="28"/>
      <c r="V553" s="38">
        <f>O553-I553</f>
        <v>200000</v>
      </c>
      <c r="W553" s="38"/>
      <c r="X553" s="37"/>
      <c r="Y553" s="6">
        <v>200000</v>
      </c>
    </row>
    <row r="554" spans="1:25" s="7" customFormat="1" x14ac:dyDescent="0.25">
      <c r="A554" s="32">
        <v>416100</v>
      </c>
      <c r="B554" s="31" t="s">
        <v>334</v>
      </c>
      <c r="C554" s="31" t="s">
        <v>166</v>
      </c>
      <c r="D554" s="31" t="s">
        <v>653</v>
      </c>
      <c r="E554" s="31" t="s">
        <v>436</v>
      </c>
      <c r="F554" s="33" t="s">
        <v>652</v>
      </c>
      <c r="G554" s="38">
        <v>7500</v>
      </c>
      <c r="H554" s="38">
        <v>19800</v>
      </c>
      <c r="I554" s="38">
        <v>9800</v>
      </c>
      <c r="J554" s="38">
        <v>9800</v>
      </c>
      <c r="K554" s="37">
        <v>0</v>
      </c>
      <c r="L554" s="38"/>
      <c r="M554" s="38">
        <v>130000</v>
      </c>
      <c r="N554" s="38">
        <v>130000</v>
      </c>
      <c r="O554" s="38">
        <v>130000</v>
      </c>
      <c r="P554" s="38">
        <v>10000</v>
      </c>
      <c r="Q554" s="6">
        <f>O554-N554</f>
        <v>0</v>
      </c>
      <c r="R554" s="6">
        <f>N554-O554</f>
        <v>0</v>
      </c>
      <c r="S554" s="6">
        <f>O554-I554</f>
        <v>120200</v>
      </c>
      <c r="T554" s="6"/>
      <c r="U554" s="28">
        <f>O554/I554*100</f>
        <v>1326.5306122448981</v>
      </c>
      <c r="V554" s="38">
        <f>O554-I554</f>
        <v>120200</v>
      </c>
      <c r="W554" s="38"/>
      <c r="X554" s="37">
        <f>O554/I554*100</f>
        <v>1326.5306122448981</v>
      </c>
      <c r="Y554" s="38">
        <v>30000</v>
      </c>
    </row>
    <row r="555" spans="1:25" s="7" customFormat="1" x14ac:dyDescent="0.25">
      <c r="A555" s="32">
        <v>511100</v>
      </c>
      <c r="B555" s="31" t="s">
        <v>651</v>
      </c>
      <c r="C555" s="31" t="s">
        <v>166</v>
      </c>
      <c r="D555" s="31" t="s">
        <v>650</v>
      </c>
      <c r="E555" s="31" t="s">
        <v>434</v>
      </c>
      <c r="F555" s="33" t="s">
        <v>649</v>
      </c>
      <c r="G555" s="38">
        <v>39997.910000000003</v>
      </c>
      <c r="H555" s="38">
        <v>39600</v>
      </c>
      <c r="I555" s="38">
        <v>39600</v>
      </c>
      <c r="J555" s="38">
        <v>46620</v>
      </c>
      <c r="K555" s="37">
        <v>22597</v>
      </c>
      <c r="L555" s="38"/>
      <c r="M555" s="38">
        <v>65000</v>
      </c>
      <c r="N555" s="38">
        <v>65000</v>
      </c>
      <c r="O555" s="38">
        <v>65000</v>
      </c>
      <c r="P555" s="38">
        <v>30000</v>
      </c>
      <c r="Q555" s="6">
        <f>O555-N555</f>
        <v>0</v>
      </c>
      <c r="R555" s="6">
        <f>N555-O555</f>
        <v>0</v>
      </c>
      <c r="S555" s="6">
        <f>O555-I555</f>
        <v>25400</v>
      </c>
      <c r="T555" s="6"/>
      <c r="U555" s="28">
        <f>O555/I555*100</f>
        <v>164.14141414141415</v>
      </c>
      <c r="V555" s="38">
        <f>O555-I555</f>
        <v>25400</v>
      </c>
      <c r="W555" s="38"/>
      <c r="X555" s="37">
        <f>O555/I555*100</f>
        <v>164.14141414141415</v>
      </c>
      <c r="Y555" s="38">
        <v>65000</v>
      </c>
    </row>
    <row r="556" spans="1:25" s="7" customFormat="1" x14ac:dyDescent="0.25">
      <c r="A556" s="32">
        <v>511100</v>
      </c>
      <c r="B556" s="31" t="s">
        <v>410</v>
      </c>
      <c r="C556" s="31" t="s">
        <v>166</v>
      </c>
      <c r="D556" s="31" t="s">
        <v>648</v>
      </c>
      <c r="E556" s="31" t="s">
        <v>432</v>
      </c>
      <c r="F556" s="33" t="s">
        <v>647</v>
      </c>
      <c r="G556" s="38">
        <v>0</v>
      </c>
      <c r="H556" s="38">
        <v>4950</v>
      </c>
      <c r="I556" s="38">
        <v>4950</v>
      </c>
      <c r="J556" s="38">
        <v>4950</v>
      </c>
      <c r="K556" s="37">
        <v>0</v>
      </c>
      <c r="L556" s="38"/>
      <c r="M556" s="38">
        <v>30000</v>
      </c>
      <c r="N556" s="38">
        <v>5000</v>
      </c>
      <c r="O556" s="38">
        <v>5000</v>
      </c>
      <c r="P556" s="38">
        <v>5000</v>
      </c>
      <c r="Q556" s="6">
        <f>O556-N556</f>
        <v>0</v>
      </c>
      <c r="R556" s="6">
        <f>N556-O556</f>
        <v>0</v>
      </c>
      <c r="S556" s="6">
        <f>O556-I556</f>
        <v>50</v>
      </c>
      <c r="T556" s="6"/>
      <c r="U556" s="28">
        <f>O556/I556*100</f>
        <v>101.01010101010101</v>
      </c>
      <c r="V556" s="38">
        <f>O556-I556</f>
        <v>50</v>
      </c>
      <c r="W556" s="38"/>
      <c r="X556" s="37">
        <f>O556/I556*100</f>
        <v>101.01010101010101</v>
      </c>
      <c r="Y556" s="38">
        <v>5000</v>
      </c>
    </row>
    <row r="557" spans="1:25" s="7" customFormat="1" ht="30" hidden="1" customHeight="1" x14ac:dyDescent="0.25">
      <c r="A557" s="32">
        <v>511100</v>
      </c>
      <c r="B557" s="31" t="s">
        <v>410</v>
      </c>
      <c r="C557" s="31" t="s">
        <v>166</v>
      </c>
      <c r="D557" s="31" t="s">
        <v>646</v>
      </c>
      <c r="E557" s="31"/>
      <c r="F557" s="33" t="s">
        <v>645</v>
      </c>
      <c r="G557" s="38">
        <v>0</v>
      </c>
      <c r="H557" s="38">
        <v>153450</v>
      </c>
      <c r="I557" s="38">
        <v>153450</v>
      </c>
      <c r="J557" s="38">
        <v>153450</v>
      </c>
      <c r="K557" s="37">
        <v>0</v>
      </c>
      <c r="L557" s="38"/>
      <c r="M557" s="38">
        <v>0</v>
      </c>
      <c r="N557" s="38">
        <v>0</v>
      </c>
      <c r="O557" s="38">
        <v>0</v>
      </c>
      <c r="P557" s="37"/>
      <c r="Q557" s="6">
        <f>O557-N557</f>
        <v>0</v>
      </c>
      <c r="R557" s="6">
        <f>N557-O557</f>
        <v>0</v>
      </c>
      <c r="S557" s="6"/>
      <c r="T557" s="6">
        <f>I557-O557</f>
        <v>153450</v>
      </c>
      <c r="U557" s="28">
        <f>O557/I557*100</f>
        <v>0</v>
      </c>
      <c r="V557" s="38"/>
      <c r="W557" s="38">
        <f>I557-O557</f>
        <v>153450</v>
      </c>
      <c r="X557" s="37">
        <f>O557/I557*100</f>
        <v>0</v>
      </c>
      <c r="Y557" s="38">
        <v>0</v>
      </c>
    </row>
    <row r="558" spans="1:25" s="7" customFormat="1" ht="15" hidden="1" customHeight="1" x14ac:dyDescent="0.25">
      <c r="A558" s="32">
        <v>511100</v>
      </c>
      <c r="B558" s="31" t="s">
        <v>410</v>
      </c>
      <c r="C558" s="31" t="s">
        <v>166</v>
      </c>
      <c r="D558" s="31" t="s">
        <v>644</v>
      </c>
      <c r="E558" s="31"/>
      <c r="F558" s="33" t="s">
        <v>643</v>
      </c>
      <c r="G558" s="38">
        <v>0</v>
      </c>
      <c r="H558" s="38">
        <v>0</v>
      </c>
      <c r="I558" s="38">
        <v>281550</v>
      </c>
      <c r="J558" s="38">
        <v>281550</v>
      </c>
      <c r="K558" s="37">
        <v>0</v>
      </c>
      <c r="L558" s="38"/>
      <c r="M558" s="38">
        <v>0</v>
      </c>
      <c r="N558" s="38">
        <v>0</v>
      </c>
      <c r="O558" s="38">
        <v>0</v>
      </c>
      <c r="P558" s="37"/>
      <c r="Q558" s="6">
        <f>O558-N558</f>
        <v>0</v>
      </c>
      <c r="R558" s="6">
        <f>N558-O558</f>
        <v>0</v>
      </c>
      <c r="S558" s="6"/>
      <c r="T558" s="6">
        <f>I558-O558</f>
        <v>281550</v>
      </c>
      <c r="U558" s="28">
        <f>O558/I558*100</f>
        <v>0</v>
      </c>
      <c r="V558" s="38"/>
      <c r="W558" s="38">
        <f>I558-O558</f>
        <v>281550</v>
      </c>
      <c r="X558" s="37">
        <f>O558/I558*100</f>
        <v>0</v>
      </c>
      <c r="Y558" s="38">
        <v>0</v>
      </c>
    </row>
    <row r="559" spans="1:25" s="7" customFormat="1" ht="30" hidden="1" customHeight="1" x14ac:dyDescent="0.25">
      <c r="A559" s="32">
        <v>511100</v>
      </c>
      <c r="B559" s="31" t="s">
        <v>410</v>
      </c>
      <c r="C559" s="31" t="s">
        <v>166</v>
      </c>
      <c r="D559" s="31" t="s">
        <v>642</v>
      </c>
      <c r="E559" s="120"/>
      <c r="F559" s="119" t="s">
        <v>641</v>
      </c>
      <c r="G559" s="38">
        <v>0</v>
      </c>
      <c r="H559" s="38">
        <v>0</v>
      </c>
      <c r="I559" s="38">
        <v>281550</v>
      </c>
      <c r="J559" s="38">
        <v>281550</v>
      </c>
      <c r="K559" s="37">
        <v>0</v>
      </c>
      <c r="L559" s="38"/>
      <c r="M559" s="38">
        <v>0</v>
      </c>
      <c r="N559" s="38">
        <v>0</v>
      </c>
      <c r="O559" s="38">
        <v>0</v>
      </c>
      <c r="P559" s="37"/>
      <c r="Q559" s="6">
        <f>O559-N559</f>
        <v>0</v>
      </c>
      <c r="R559" s="6">
        <f>N559-O559</f>
        <v>0</v>
      </c>
      <c r="S559" s="6"/>
      <c r="T559" s="6">
        <f>I559-O559</f>
        <v>281550</v>
      </c>
      <c r="U559" s="28">
        <f>O559/I559*100</f>
        <v>0</v>
      </c>
      <c r="V559" s="38"/>
      <c r="W559" s="38">
        <f>I559-O559</f>
        <v>281550</v>
      </c>
      <c r="X559" s="37">
        <f>O559/I559*100</f>
        <v>0</v>
      </c>
      <c r="Y559" s="38">
        <v>0</v>
      </c>
    </row>
    <row r="560" spans="1:25" s="7" customFormat="1" ht="30" hidden="1" customHeight="1" x14ac:dyDescent="0.25">
      <c r="A560" s="32">
        <v>511100</v>
      </c>
      <c r="B560" s="31" t="s">
        <v>413</v>
      </c>
      <c r="C560" s="31" t="s">
        <v>166</v>
      </c>
      <c r="D560" s="31" t="s">
        <v>640</v>
      </c>
      <c r="E560" s="31"/>
      <c r="F560" s="33" t="s">
        <v>639</v>
      </c>
      <c r="G560" s="38">
        <v>0</v>
      </c>
      <c r="H560" s="38">
        <v>0</v>
      </c>
      <c r="I560" s="38">
        <v>291502</v>
      </c>
      <c r="J560" s="38">
        <v>291502</v>
      </c>
      <c r="K560" s="37">
        <v>251095</v>
      </c>
      <c r="L560" s="38"/>
      <c r="M560" s="38">
        <v>0</v>
      </c>
      <c r="N560" s="38">
        <v>0</v>
      </c>
      <c r="O560" s="38">
        <v>0</v>
      </c>
      <c r="P560" s="37"/>
      <c r="Q560" s="6">
        <f>O560-N560</f>
        <v>0</v>
      </c>
      <c r="R560" s="6">
        <f>N560-O560</f>
        <v>0</v>
      </c>
      <c r="S560" s="6"/>
      <c r="T560" s="6">
        <f>I560-O560</f>
        <v>291502</v>
      </c>
      <c r="U560" s="28">
        <f>O560/I560*100</f>
        <v>0</v>
      </c>
      <c r="V560" s="38"/>
      <c r="W560" s="38">
        <f>I560-O560</f>
        <v>291502</v>
      </c>
      <c r="X560" s="37">
        <f>O560/I560*100</f>
        <v>0</v>
      </c>
      <c r="Y560" s="38">
        <v>0</v>
      </c>
    </row>
    <row r="561" spans="1:25" s="7" customFormat="1" ht="15" hidden="1" customHeight="1" x14ac:dyDescent="0.25">
      <c r="A561" s="32">
        <v>511100</v>
      </c>
      <c r="B561" s="31" t="s">
        <v>413</v>
      </c>
      <c r="C561" s="31" t="s">
        <v>166</v>
      </c>
      <c r="D561" s="31" t="s">
        <v>638</v>
      </c>
      <c r="E561" s="31"/>
      <c r="F561" s="33" t="s">
        <v>637</v>
      </c>
      <c r="G561" s="38">
        <v>0</v>
      </c>
      <c r="H561" s="38"/>
      <c r="I561" s="38">
        <v>0</v>
      </c>
      <c r="J561" s="38">
        <v>5850</v>
      </c>
      <c r="K561" s="37">
        <v>5850</v>
      </c>
      <c r="L561" s="38"/>
      <c r="M561" s="38">
        <v>0</v>
      </c>
      <c r="N561" s="38">
        <v>0</v>
      </c>
      <c r="O561" s="38">
        <v>0</v>
      </c>
      <c r="P561" s="37"/>
      <c r="Q561" s="6">
        <f>O561-N561</f>
        <v>0</v>
      </c>
      <c r="R561" s="6">
        <f>N561-O561</f>
        <v>0</v>
      </c>
      <c r="S561" s="6">
        <f>O561-I561</f>
        <v>0</v>
      </c>
      <c r="T561" s="6">
        <f>I561-O561</f>
        <v>0</v>
      </c>
      <c r="U561" s="28"/>
      <c r="V561" s="38">
        <f>O561-I561</f>
        <v>0</v>
      </c>
      <c r="W561" s="38">
        <f>I561-O561</f>
        <v>0</v>
      </c>
      <c r="X561" s="37"/>
      <c r="Y561" s="38">
        <v>0</v>
      </c>
    </row>
    <row r="562" spans="1:25" s="7" customFormat="1" ht="30" x14ac:dyDescent="0.25">
      <c r="A562" s="32">
        <v>511200</v>
      </c>
      <c r="B562" s="31" t="s">
        <v>410</v>
      </c>
      <c r="C562" s="31" t="s">
        <v>166</v>
      </c>
      <c r="D562" s="31" t="s">
        <v>28</v>
      </c>
      <c r="E562" s="31" t="s">
        <v>430</v>
      </c>
      <c r="F562" s="33" t="s">
        <v>636</v>
      </c>
      <c r="G562" s="38">
        <v>0</v>
      </c>
      <c r="H562" s="38"/>
      <c r="I562" s="38">
        <v>0</v>
      </c>
      <c r="J562" s="38">
        <v>0</v>
      </c>
      <c r="K562" s="37">
        <v>0</v>
      </c>
      <c r="L562" s="38"/>
      <c r="M562" s="38">
        <v>30000</v>
      </c>
      <c r="N562" s="38">
        <v>30000</v>
      </c>
      <c r="O562" s="38">
        <v>30000</v>
      </c>
      <c r="P562" s="37"/>
      <c r="Q562" s="6">
        <f>O562-N562</f>
        <v>0</v>
      </c>
      <c r="R562" s="6">
        <f>N562-O562</f>
        <v>0</v>
      </c>
      <c r="S562" s="6">
        <f>O562-I562</f>
        <v>30000</v>
      </c>
      <c r="T562" s="6"/>
      <c r="U562" s="28"/>
      <c r="V562" s="38">
        <f>O562-I562</f>
        <v>30000</v>
      </c>
      <c r="W562" s="38"/>
      <c r="X562" s="37"/>
      <c r="Y562" s="38">
        <v>30000</v>
      </c>
    </row>
    <row r="563" spans="1:25" s="7" customFormat="1" ht="30" hidden="1" customHeight="1" x14ac:dyDescent="0.25">
      <c r="A563" s="58"/>
      <c r="B563" s="57"/>
      <c r="C563" s="57"/>
      <c r="D563" s="57"/>
      <c r="E563" s="57"/>
      <c r="F563" s="55" t="s">
        <v>635</v>
      </c>
      <c r="G563" s="48">
        <f>SUM(G565:G569)</f>
        <v>105975.91</v>
      </c>
      <c r="H563" s="48">
        <f>SUM(H565:H569)</f>
        <v>27341</v>
      </c>
      <c r="I563" s="48">
        <f>SUM(I565:I569)</f>
        <v>294024</v>
      </c>
      <c r="J563" s="48">
        <f>SUM(J565:J569)</f>
        <v>294024</v>
      </c>
      <c r="K563" s="49">
        <f>SUM(K565:K569)</f>
        <v>294024</v>
      </c>
      <c r="L563" s="48">
        <f>SUM(L565:L569)</f>
        <v>0</v>
      </c>
      <c r="M563" s="48">
        <f>SUM(M565:M569)</f>
        <v>778000</v>
      </c>
      <c r="N563" s="48">
        <f>SUM(N565:N569)</f>
        <v>0</v>
      </c>
      <c r="O563" s="48">
        <f>SUM(O565:O569)</f>
        <v>0</v>
      </c>
      <c r="P563" s="48">
        <f>SUM(P565:P569)</f>
        <v>0</v>
      </c>
      <c r="Q563" s="48">
        <f>SUM(Q565:Q569)</f>
        <v>0</v>
      </c>
      <c r="R563" s="48">
        <f>SUM(R565:R569)</f>
        <v>0</v>
      </c>
      <c r="S563" s="48">
        <f>SUM(S565:S569)</f>
        <v>0</v>
      </c>
      <c r="T563" s="48">
        <f>SUM(T565:T569)</f>
        <v>294024</v>
      </c>
      <c r="U563" s="48">
        <f>SUM(U565:U569)</f>
        <v>0</v>
      </c>
      <c r="V563" s="48">
        <f>SUM(V565:V569)</f>
        <v>0</v>
      </c>
      <c r="W563" s="48">
        <f>SUM(W565:W569)</f>
        <v>294024</v>
      </c>
      <c r="X563" s="49">
        <f>O563/I563*100</f>
        <v>0</v>
      </c>
      <c r="Y563" s="48">
        <f>SUM(Y565:Y569)</f>
        <v>0</v>
      </c>
    </row>
    <row r="564" spans="1:25" s="7" customFormat="1" ht="15" hidden="1" customHeight="1" x14ac:dyDescent="0.25">
      <c r="A564" s="58"/>
      <c r="B564" s="57"/>
      <c r="C564" s="57"/>
      <c r="D564" s="57"/>
      <c r="E564" s="57"/>
      <c r="F564" s="52" t="s">
        <v>566</v>
      </c>
      <c r="G564" s="48"/>
      <c r="H564" s="48"/>
      <c r="I564" s="48"/>
      <c r="J564" s="48"/>
      <c r="K564" s="49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9"/>
      <c r="Y564" s="48"/>
    </row>
    <row r="565" spans="1:25" s="7" customFormat="1" ht="15" hidden="1" customHeight="1" x14ac:dyDescent="0.25">
      <c r="A565" s="32">
        <v>511100</v>
      </c>
      <c r="B565" s="31" t="s">
        <v>413</v>
      </c>
      <c r="C565" s="31" t="s">
        <v>166</v>
      </c>
      <c r="D565" s="31" t="s">
        <v>634</v>
      </c>
      <c r="E565" s="31"/>
      <c r="F565" s="33" t="s">
        <v>633</v>
      </c>
      <c r="G565" s="38">
        <v>62985.91</v>
      </c>
      <c r="H565" s="38">
        <v>0</v>
      </c>
      <c r="I565" s="38">
        <v>0</v>
      </c>
      <c r="J565" s="38">
        <v>0</v>
      </c>
      <c r="K565" s="37">
        <v>0</v>
      </c>
      <c r="L565" s="38"/>
      <c r="M565" s="38">
        <v>500000</v>
      </c>
      <c r="N565" s="38">
        <v>0</v>
      </c>
      <c r="O565" s="38">
        <v>0</v>
      </c>
      <c r="P565" s="37"/>
      <c r="Q565" s="6">
        <f>O565-N565</f>
        <v>0</v>
      </c>
      <c r="R565" s="6">
        <f>N565-O565</f>
        <v>0</v>
      </c>
      <c r="S565" s="6">
        <f>O565-I565</f>
        <v>0</v>
      </c>
      <c r="T565" s="6">
        <f>I565-O565</f>
        <v>0</v>
      </c>
      <c r="U565" s="28"/>
      <c r="V565" s="38">
        <f>O565-I565</f>
        <v>0</v>
      </c>
      <c r="W565" s="38">
        <f>I565-O565</f>
        <v>0</v>
      </c>
      <c r="X565" s="37"/>
      <c r="Y565" s="38">
        <v>0</v>
      </c>
    </row>
    <row r="566" spans="1:25" s="7" customFormat="1" ht="15" hidden="1" customHeight="1" x14ac:dyDescent="0.25">
      <c r="A566" s="32">
        <v>511100</v>
      </c>
      <c r="B566" s="31" t="s">
        <v>413</v>
      </c>
      <c r="C566" s="31" t="s">
        <v>166</v>
      </c>
      <c r="D566" s="31" t="s">
        <v>28</v>
      </c>
      <c r="E566" s="31"/>
      <c r="F566" s="33" t="s">
        <v>632</v>
      </c>
      <c r="G566" s="38">
        <v>0</v>
      </c>
      <c r="H566" s="38"/>
      <c r="I566" s="38">
        <v>0</v>
      </c>
      <c r="J566" s="38">
        <v>0</v>
      </c>
      <c r="K566" s="37">
        <v>0</v>
      </c>
      <c r="L566" s="38"/>
      <c r="M566" s="38">
        <v>250000</v>
      </c>
      <c r="N566" s="38">
        <v>0</v>
      </c>
      <c r="O566" s="38">
        <v>0</v>
      </c>
      <c r="P566" s="37"/>
      <c r="Q566" s="6">
        <f>O566-N566</f>
        <v>0</v>
      </c>
      <c r="R566" s="6">
        <f>N566-O566</f>
        <v>0</v>
      </c>
      <c r="S566" s="6">
        <f>O566-I566</f>
        <v>0</v>
      </c>
      <c r="T566" s="6">
        <f>I566-O566</f>
        <v>0</v>
      </c>
      <c r="U566" s="28"/>
      <c r="V566" s="38">
        <f>O566-I566</f>
        <v>0</v>
      </c>
      <c r="W566" s="38">
        <f>I566-O566</f>
        <v>0</v>
      </c>
      <c r="X566" s="37"/>
      <c r="Y566" s="38">
        <v>0</v>
      </c>
    </row>
    <row r="567" spans="1:25" s="7" customFormat="1" ht="15" hidden="1" customHeight="1" x14ac:dyDescent="0.25">
      <c r="A567" s="32">
        <v>511100</v>
      </c>
      <c r="B567" s="31" t="s">
        <v>413</v>
      </c>
      <c r="C567" s="31" t="s">
        <v>166</v>
      </c>
      <c r="D567" s="31" t="s">
        <v>631</v>
      </c>
      <c r="E567" s="31"/>
      <c r="F567" s="33" t="s">
        <v>630</v>
      </c>
      <c r="G567" s="38">
        <v>0</v>
      </c>
      <c r="H567" s="38">
        <v>27341</v>
      </c>
      <c r="I567" s="38">
        <v>0</v>
      </c>
      <c r="J567" s="38">
        <v>0</v>
      </c>
      <c r="K567" s="37">
        <v>0</v>
      </c>
      <c r="L567" s="38"/>
      <c r="M567" s="38">
        <v>28000</v>
      </c>
      <c r="N567" s="38">
        <v>0</v>
      </c>
      <c r="O567" s="38">
        <v>0</v>
      </c>
      <c r="P567" s="37"/>
      <c r="Q567" s="6">
        <f>O567-N567</f>
        <v>0</v>
      </c>
      <c r="R567" s="6">
        <f>N567-O567</f>
        <v>0</v>
      </c>
      <c r="S567" s="6">
        <f>O567-I567</f>
        <v>0</v>
      </c>
      <c r="T567" s="6">
        <f>I567-O567</f>
        <v>0</v>
      </c>
      <c r="U567" s="28"/>
      <c r="V567" s="38">
        <f>O567-I567</f>
        <v>0</v>
      </c>
      <c r="W567" s="38">
        <f>I567-O567</f>
        <v>0</v>
      </c>
      <c r="X567" s="37"/>
      <c r="Y567" s="38">
        <v>0</v>
      </c>
    </row>
    <row r="568" spans="1:25" ht="30" hidden="1" customHeight="1" x14ac:dyDescent="0.25">
      <c r="A568" s="32">
        <v>511100</v>
      </c>
      <c r="B568" s="31" t="s">
        <v>413</v>
      </c>
      <c r="C568" s="31" t="s">
        <v>166</v>
      </c>
      <c r="D568" s="31" t="s">
        <v>629</v>
      </c>
      <c r="E568" s="31"/>
      <c r="F568" s="33" t="s">
        <v>628</v>
      </c>
      <c r="G568" s="38">
        <v>0</v>
      </c>
      <c r="H568" s="38">
        <v>0</v>
      </c>
      <c r="I568" s="38">
        <v>126857</v>
      </c>
      <c r="J568" s="38">
        <v>126857</v>
      </c>
      <c r="K568" s="37">
        <v>126857</v>
      </c>
      <c r="L568" s="38"/>
      <c r="M568" s="38">
        <v>0</v>
      </c>
      <c r="N568" s="38">
        <v>0</v>
      </c>
      <c r="O568" s="38">
        <v>0</v>
      </c>
      <c r="P568" s="37"/>
      <c r="Q568" s="6">
        <f>O568-N568</f>
        <v>0</v>
      </c>
      <c r="R568" s="6">
        <f>N568-O568</f>
        <v>0</v>
      </c>
      <c r="S568" s="6"/>
      <c r="T568" s="6">
        <f>I568-O568</f>
        <v>126857</v>
      </c>
      <c r="U568" s="28">
        <f>O568/I568*100</f>
        <v>0</v>
      </c>
      <c r="V568" s="38"/>
      <c r="W568" s="38">
        <f>I568-O568</f>
        <v>126857</v>
      </c>
      <c r="X568" s="37">
        <f>O568/I568*100</f>
        <v>0</v>
      </c>
      <c r="Y568" s="38">
        <v>0</v>
      </c>
    </row>
    <row r="569" spans="1:25" ht="30" hidden="1" customHeight="1" x14ac:dyDescent="0.25">
      <c r="A569" s="32">
        <v>511100</v>
      </c>
      <c r="B569" s="31" t="s">
        <v>413</v>
      </c>
      <c r="C569" s="31" t="s">
        <v>166</v>
      </c>
      <c r="D569" s="31" t="s">
        <v>627</v>
      </c>
      <c r="E569" s="31"/>
      <c r="F569" s="33" t="s">
        <v>626</v>
      </c>
      <c r="G569" s="38">
        <v>42990</v>
      </c>
      <c r="H569" s="38">
        <v>0</v>
      </c>
      <c r="I569" s="38">
        <v>167167</v>
      </c>
      <c r="J569" s="38">
        <v>167167</v>
      </c>
      <c r="K569" s="37">
        <v>167167</v>
      </c>
      <c r="L569" s="38"/>
      <c r="M569" s="38">
        <v>0</v>
      </c>
      <c r="N569" s="38">
        <v>0</v>
      </c>
      <c r="O569" s="38">
        <v>0</v>
      </c>
      <c r="P569" s="37"/>
      <c r="Q569" s="6">
        <f>O569-N569</f>
        <v>0</v>
      </c>
      <c r="R569" s="6">
        <f>N569-O569</f>
        <v>0</v>
      </c>
      <c r="S569" s="6"/>
      <c r="T569" s="6">
        <f>I569-O569</f>
        <v>167167</v>
      </c>
      <c r="U569" s="28">
        <f>O569/I569*100</f>
        <v>0</v>
      </c>
      <c r="V569" s="38"/>
      <c r="W569" s="38">
        <f>I569-O569</f>
        <v>167167</v>
      </c>
      <c r="X569" s="37">
        <f>O569/I569*100</f>
        <v>0</v>
      </c>
      <c r="Y569" s="38">
        <v>0</v>
      </c>
    </row>
    <row r="570" spans="1:25" s="7" customFormat="1" ht="30" x14ac:dyDescent="0.25">
      <c r="A570" s="58"/>
      <c r="B570" s="57"/>
      <c r="C570" s="57"/>
      <c r="D570" s="57"/>
      <c r="E570" s="57"/>
      <c r="F570" s="55" t="s">
        <v>625</v>
      </c>
      <c r="G570" s="48">
        <f>SUM(G572:G577)</f>
        <v>56735.27</v>
      </c>
      <c r="H570" s="48">
        <f>SUM(H572:H578)</f>
        <v>100980</v>
      </c>
      <c r="I570" s="48">
        <f>SUM(I572:I581)</f>
        <v>69830</v>
      </c>
      <c r="J570" s="48">
        <f>SUM(J572:J581)</f>
        <v>110506</v>
      </c>
      <c r="K570" s="49">
        <f>SUM(K572:K581)</f>
        <v>48852</v>
      </c>
      <c r="L570" s="48">
        <f>SUM(L572:L581)</f>
        <v>0</v>
      </c>
      <c r="M570" s="48">
        <f>SUM(M572:M581)</f>
        <v>277000</v>
      </c>
      <c r="N570" s="48">
        <f>SUM(N572:N581)</f>
        <v>172800</v>
      </c>
      <c r="O570" s="48">
        <f>SUM(O572:O581)</f>
        <v>172800</v>
      </c>
      <c r="P570" s="48">
        <f>SUM(P572:P581)</f>
        <v>0</v>
      </c>
      <c r="Q570" s="48">
        <f>SUM(Q572:Q581)</f>
        <v>0</v>
      </c>
      <c r="R570" s="48">
        <f>SUM(R572:R581)</f>
        <v>0</v>
      </c>
      <c r="S570" s="48">
        <f>SUM(S572:S581)</f>
        <v>115820</v>
      </c>
      <c r="T570" s="48">
        <f>SUM(T572:T581)</f>
        <v>12850</v>
      </c>
      <c r="U570" s="48">
        <f>SUM(U572:U581)</f>
        <v>292.35016835016836</v>
      </c>
      <c r="V570" s="48">
        <f>SUM(V572:V581)</f>
        <v>115820</v>
      </c>
      <c r="W570" s="48">
        <f>SUM(W572:W581)</f>
        <v>12850</v>
      </c>
      <c r="X570" s="49">
        <f>O570/I570*100</f>
        <v>247.45811255907202</v>
      </c>
      <c r="Y570" s="48">
        <f>SUM(Y572:Y581)</f>
        <v>157800</v>
      </c>
    </row>
    <row r="571" spans="1:25" s="7" customFormat="1" x14ac:dyDescent="0.25">
      <c r="A571" s="58"/>
      <c r="B571" s="57"/>
      <c r="C571" s="57"/>
      <c r="D571" s="57"/>
      <c r="E571" s="57"/>
      <c r="F571" s="52" t="s">
        <v>566</v>
      </c>
      <c r="G571" s="48"/>
      <c r="H571" s="48"/>
      <c r="I571" s="48"/>
      <c r="J571" s="48"/>
      <c r="K571" s="49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9"/>
      <c r="Y571" s="48"/>
    </row>
    <row r="572" spans="1:25" s="7" customFormat="1" ht="15" customHeight="1" x14ac:dyDescent="0.25">
      <c r="A572" s="32">
        <v>412500</v>
      </c>
      <c r="B572" s="31" t="s">
        <v>410</v>
      </c>
      <c r="C572" s="31" t="s">
        <v>166</v>
      </c>
      <c r="D572" s="31" t="s">
        <v>624</v>
      </c>
      <c r="E572" s="31" t="s">
        <v>428</v>
      </c>
      <c r="F572" s="33" t="s">
        <v>623</v>
      </c>
      <c r="G572" s="38">
        <v>6399.45</v>
      </c>
      <c r="H572" s="38">
        <v>14850</v>
      </c>
      <c r="I572" s="38">
        <v>14850</v>
      </c>
      <c r="J572" s="38">
        <v>14850</v>
      </c>
      <c r="K572" s="37">
        <v>3416</v>
      </c>
      <c r="L572" s="38"/>
      <c r="M572" s="38">
        <v>15000</v>
      </c>
      <c r="N572" s="38">
        <v>10000</v>
      </c>
      <c r="O572" s="38">
        <v>10000</v>
      </c>
      <c r="P572" s="37"/>
      <c r="Q572" s="6">
        <f>O572-N572</f>
        <v>0</v>
      </c>
      <c r="R572" s="6">
        <f>N572-O572</f>
        <v>0</v>
      </c>
      <c r="S572" s="6"/>
      <c r="T572" s="6">
        <f>I572-O572</f>
        <v>4850</v>
      </c>
      <c r="U572" s="28">
        <f>O572/I572*100</f>
        <v>67.34006734006735</v>
      </c>
      <c r="V572" s="38"/>
      <c r="W572" s="38">
        <f>I572-O572</f>
        <v>4850</v>
      </c>
      <c r="X572" s="37">
        <f>O572/I572*100</f>
        <v>67.34006734006735</v>
      </c>
      <c r="Y572" s="38">
        <v>10000</v>
      </c>
    </row>
    <row r="573" spans="1:25" s="7" customFormat="1" x14ac:dyDescent="0.25">
      <c r="A573" s="32">
        <v>412500</v>
      </c>
      <c r="B573" s="31" t="s">
        <v>410</v>
      </c>
      <c r="C573" s="31" t="s">
        <v>166</v>
      </c>
      <c r="D573" s="31" t="s">
        <v>622</v>
      </c>
      <c r="E573" s="31" t="s">
        <v>426</v>
      </c>
      <c r="F573" s="33" t="s">
        <v>621</v>
      </c>
      <c r="G573" s="38">
        <v>48553.32</v>
      </c>
      <c r="H573" s="38">
        <v>84150</v>
      </c>
      <c r="I573" s="38">
        <v>45000</v>
      </c>
      <c r="J573" s="38">
        <v>55800</v>
      </c>
      <c r="K573" s="37">
        <v>36945</v>
      </c>
      <c r="L573" s="38"/>
      <c r="M573" s="38">
        <v>100000</v>
      </c>
      <c r="N573" s="38">
        <v>55800</v>
      </c>
      <c r="O573" s="38">
        <v>55800</v>
      </c>
      <c r="P573" s="37"/>
      <c r="Q573" s="6">
        <f>O573-N573</f>
        <v>0</v>
      </c>
      <c r="R573" s="6">
        <f>N573-O573</f>
        <v>0</v>
      </c>
      <c r="S573" s="6">
        <f>O573-I573</f>
        <v>10800</v>
      </c>
      <c r="T573" s="6"/>
      <c r="U573" s="28">
        <f>O573/I573*100</f>
        <v>124</v>
      </c>
      <c r="V573" s="38">
        <f>O573-I573</f>
        <v>10800</v>
      </c>
      <c r="W573" s="38"/>
      <c r="X573" s="37">
        <f>O573/I573*100</f>
        <v>124</v>
      </c>
      <c r="Y573" s="38">
        <v>40800</v>
      </c>
    </row>
    <row r="574" spans="1:25" s="7" customFormat="1" ht="30" x14ac:dyDescent="0.25">
      <c r="A574" s="32">
        <v>412500</v>
      </c>
      <c r="B574" s="31" t="s">
        <v>410</v>
      </c>
      <c r="C574" s="31" t="s">
        <v>166</v>
      </c>
      <c r="D574" s="31" t="s">
        <v>28</v>
      </c>
      <c r="E574" s="31" t="s">
        <v>424</v>
      </c>
      <c r="F574" s="33" t="s">
        <v>620</v>
      </c>
      <c r="G574" s="38">
        <v>0</v>
      </c>
      <c r="H574" s="38"/>
      <c r="I574" s="38">
        <v>0</v>
      </c>
      <c r="J574" s="38">
        <v>0</v>
      </c>
      <c r="K574" s="37">
        <v>0</v>
      </c>
      <c r="L574" s="38"/>
      <c r="M574" s="38">
        <v>50000</v>
      </c>
      <c r="N574" s="38">
        <v>50000</v>
      </c>
      <c r="O574" s="38">
        <v>50000</v>
      </c>
      <c r="P574" s="37"/>
      <c r="Q574" s="6">
        <f>O574-N574</f>
        <v>0</v>
      </c>
      <c r="R574" s="6">
        <f>N574-O574</f>
        <v>0</v>
      </c>
      <c r="S574" s="6">
        <f>O574-I574</f>
        <v>50000</v>
      </c>
      <c r="T574" s="6"/>
      <c r="U574" s="28"/>
      <c r="V574" s="38">
        <f>O574-I574</f>
        <v>50000</v>
      </c>
      <c r="W574" s="38"/>
      <c r="X574" s="37"/>
      <c r="Y574" s="38">
        <v>60000</v>
      </c>
    </row>
    <row r="575" spans="1:25" s="7" customFormat="1" ht="30" x14ac:dyDescent="0.25">
      <c r="A575" s="32">
        <v>412500</v>
      </c>
      <c r="B575" s="31" t="s">
        <v>410</v>
      </c>
      <c r="C575" s="31" t="s">
        <v>166</v>
      </c>
      <c r="D575" s="31" t="s">
        <v>28</v>
      </c>
      <c r="E575" s="31" t="s">
        <v>422</v>
      </c>
      <c r="F575" s="33" t="s">
        <v>619</v>
      </c>
      <c r="G575" s="38">
        <v>0</v>
      </c>
      <c r="H575" s="38"/>
      <c r="I575" s="38">
        <v>0</v>
      </c>
      <c r="J575" s="38">
        <v>0</v>
      </c>
      <c r="K575" s="37">
        <v>0</v>
      </c>
      <c r="L575" s="38"/>
      <c r="M575" s="38">
        <v>50000</v>
      </c>
      <c r="N575" s="38">
        <v>50000</v>
      </c>
      <c r="O575" s="38">
        <v>50000</v>
      </c>
      <c r="P575" s="37"/>
      <c r="Q575" s="6">
        <f>O575-N575</f>
        <v>0</v>
      </c>
      <c r="R575" s="6">
        <f>N575-O575</f>
        <v>0</v>
      </c>
      <c r="S575" s="6">
        <f>O575-I575</f>
        <v>50000</v>
      </c>
      <c r="T575" s="6"/>
      <c r="U575" s="28"/>
      <c r="V575" s="38">
        <f>O575-I575</f>
        <v>50000</v>
      </c>
      <c r="W575" s="38"/>
      <c r="X575" s="37"/>
      <c r="Y575" s="38">
        <v>40000</v>
      </c>
    </row>
    <row r="576" spans="1:25" s="7" customFormat="1" ht="30" x14ac:dyDescent="0.25">
      <c r="A576" s="32">
        <v>412500</v>
      </c>
      <c r="B576" s="31" t="s">
        <v>410</v>
      </c>
      <c r="C576" s="31" t="s">
        <v>166</v>
      </c>
      <c r="D576" s="31" t="s">
        <v>28</v>
      </c>
      <c r="E576" s="31" t="s">
        <v>419</v>
      </c>
      <c r="F576" s="33" t="s">
        <v>618</v>
      </c>
      <c r="G576" s="38">
        <v>0</v>
      </c>
      <c r="H576" s="38"/>
      <c r="I576" s="38">
        <v>0</v>
      </c>
      <c r="J576" s="38">
        <v>0</v>
      </c>
      <c r="K576" s="37">
        <v>0</v>
      </c>
      <c r="L576" s="38"/>
      <c r="M576" s="38">
        <v>10000</v>
      </c>
      <c r="N576" s="38">
        <v>5000</v>
      </c>
      <c r="O576" s="38">
        <v>5000</v>
      </c>
      <c r="P576" s="37"/>
      <c r="Q576" s="6">
        <f>O576-N576</f>
        <v>0</v>
      </c>
      <c r="R576" s="6">
        <f>N576-O576</f>
        <v>0</v>
      </c>
      <c r="S576" s="6">
        <f>O576-I576</f>
        <v>5000</v>
      </c>
      <c r="T576" s="6"/>
      <c r="U576" s="28"/>
      <c r="V576" s="38">
        <f>O576-I576</f>
        <v>5000</v>
      </c>
      <c r="W576" s="38"/>
      <c r="X576" s="37"/>
      <c r="Y576" s="38">
        <v>5000</v>
      </c>
    </row>
    <row r="577" spans="1:25" s="65" customFormat="1" x14ac:dyDescent="0.25">
      <c r="A577" s="32">
        <v>412900</v>
      </c>
      <c r="B577" s="31" t="s">
        <v>410</v>
      </c>
      <c r="C577" s="31" t="s">
        <v>166</v>
      </c>
      <c r="D577" s="31" t="s">
        <v>617</v>
      </c>
      <c r="E577" s="31" t="s">
        <v>417</v>
      </c>
      <c r="F577" s="33" t="s">
        <v>40</v>
      </c>
      <c r="G577" s="38">
        <v>1782.5</v>
      </c>
      <c r="H577" s="38">
        <v>1980</v>
      </c>
      <c r="I577" s="38">
        <v>1980</v>
      </c>
      <c r="J577" s="38">
        <v>1980</v>
      </c>
      <c r="K577" s="37">
        <v>1542</v>
      </c>
      <c r="L577" s="38"/>
      <c r="M577" s="38">
        <v>2000</v>
      </c>
      <c r="N577" s="38">
        <v>2000</v>
      </c>
      <c r="O577" s="38">
        <v>2000</v>
      </c>
      <c r="P577" s="37"/>
      <c r="Q577" s="6">
        <f>O577-N577</f>
        <v>0</v>
      </c>
      <c r="R577" s="6">
        <f>N577-O577</f>
        <v>0</v>
      </c>
      <c r="S577" s="6">
        <f>O577-I577</f>
        <v>20</v>
      </c>
      <c r="T577" s="6"/>
      <c r="U577" s="28">
        <f>O577/I577*100</f>
        <v>101.01010101010101</v>
      </c>
      <c r="V577" s="38">
        <f>O577-I577</f>
        <v>20</v>
      </c>
      <c r="W577" s="38"/>
      <c r="X577" s="37">
        <f>O577/I577*100</f>
        <v>101.01010101010101</v>
      </c>
      <c r="Y577" s="38">
        <v>2000</v>
      </c>
    </row>
    <row r="578" spans="1:25" s="65" customFormat="1" ht="15" hidden="1" customHeight="1" x14ac:dyDescent="0.25">
      <c r="A578" s="32">
        <v>511200</v>
      </c>
      <c r="B578" s="31" t="s">
        <v>410</v>
      </c>
      <c r="C578" s="31" t="s">
        <v>166</v>
      </c>
      <c r="D578" s="31" t="s">
        <v>616</v>
      </c>
      <c r="E578" s="31"/>
      <c r="F578" s="33" t="s">
        <v>615</v>
      </c>
      <c r="G578" s="38"/>
      <c r="H578" s="38">
        <v>0</v>
      </c>
      <c r="I578" s="38">
        <v>8000</v>
      </c>
      <c r="J578" s="38">
        <v>8000</v>
      </c>
      <c r="K578" s="37">
        <v>6949</v>
      </c>
      <c r="L578" s="38"/>
      <c r="M578" s="38">
        <v>0</v>
      </c>
      <c r="N578" s="38">
        <v>0</v>
      </c>
      <c r="O578" s="38">
        <v>0</v>
      </c>
      <c r="P578" s="37"/>
      <c r="Q578" s="6">
        <f>O578-N578</f>
        <v>0</v>
      </c>
      <c r="R578" s="6">
        <f>N578-O578</f>
        <v>0</v>
      </c>
      <c r="S578" s="6"/>
      <c r="T578" s="6">
        <f>I578-O578</f>
        <v>8000</v>
      </c>
      <c r="U578" s="28">
        <f>O578/I578*100</f>
        <v>0</v>
      </c>
      <c r="V578" s="38"/>
      <c r="W578" s="38">
        <f>I578-O578</f>
        <v>8000</v>
      </c>
      <c r="X578" s="37">
        <f>O578/I578*100</f>
        <v>0</v>
      </c>
      <c r="Y578" s="38">
        <v>0</v>
      </c>
    </row>
    <row r="579" spans="1:25" s="65" customFormat="1" ht="15" hidden="1" customHeight="1" x14ac:dyDescent="0.25">
      <c r="A579" s="32">
        <v>511200</v>
      </c>
      <c r="B579" s="31" t="s">
        <v>410</v>
      </c>
      <c r="C579" s="31" t="s">
        <v>166</v>
      </c>
      <c r="D579" s="31" t="s">
        <v>28</v>
      </c>
      <c r="E579" s="31"/>
      <c r="F579" s="33" t="s">
        <v>614</v>
      </c>
      <c r="G579" s="38">
        <v>0</v>
      </c>
      <c r="H579" s="38"/>
      <c r="I579" s="38">
        <v>0</v>
      </c>
      <c r="J579" s="38">
        <v>0</v>
      </c>
      <c r="K579" s="37">
        <v>0</v>
      </c>
      <c r="L579" s="38"/>
      <c r="M579" s="38">
        <v>0</v>
      </c>
      <c r="N579" s="38">
        <v>0</v>
      </c>
      <c r="O579" s="38">
        <v>0</v>
      </c>
      <c r="P579" s="37"/>
      <c r="Q579" s="6">
        <f>O579-N579</f>
        <v>0</v>
      </c>
      <c r="R579" s="6">
        <f>N579-O579</f>
        <v>0</v>
      </c>
      <c r="S579" s="6">
        <f>O579-I579</f>
        <v>0</v>
      </c>
      <c r="T579" s="6">
        <f>I579-O579</f>
        <v>0</v>
      </c>
      <c r="U579" s="28"/>
      <c r="V579" s="38">
        <f>O579-I579</f>
        <v>0</v>
      </c>
      <c r="W579" s="38">
        <f>I579-O579</f>
        <v>0</v>
      </c>
      <c r="X579" s="37"/>
      <c r="Y579" s="38">
        <v>0</v>
      </c>
    </row>
    <row r="580" spans="1:25" s="65" customFormat="1" ht="30" hidden="1" customHeight="1" x14ac:dyDescent="0.25">
      <c r="A580" s="32">
        <v>511200</v>
      </c>
      <c r="B580" s="31" t="s">
        <v>410</v>
      </c>
      <c r="C580" s="31" t="s">
        <v>166</v>
      </c>
      <c r="D580" s="31" t="s">
        <v>28</v>
      </c>
      <c r="E580" s="31"/>
      <c r="F580" s="33" t="s">
        <v>613</v>
      </c>
      <c r="G580" s="38">
        <v>0</v>
      </c>
      <c r="H580" s="38"/>
      <c r="I580" s="38">
        <v>0</v>
      </c>
      <c r="J580" s="38">
        <v>0</v>
      </c>
      <c r="K580" s="37">
        <v>0</v>
      </c>
      <c r="L580" s="38"/>
      <c r="M580" s="38">
        <v>50000</v>
      </c>
      <c r="N580" s="38">
        <v>0</v>
      </c>
      <c r="O580" s="38">
        <v>0</v>
      </c>
      <c r="P580" s="37"/>
      <c r="Q580" s="6">
        <f>O580-N580</f>
        <v>0</v>
      </c>
      <c r="R580" s="6">
        <f>N580-O580</f>
        <v>0</v>
      </c>
      <c r="S580" s="6">
        <f>O580-I580</f>
        <v>0</v>
      </c>
      <c r="T580" s="6">
        <f>I580-O580</f>
        <v>0</v>
      </c>
      <c r="U580" s="28"/>
      <c r="V580" s="38">
        <f>O580-I580</f>
        <v>0</v>
      </c>
      <c r="W580" s="38">
        <f>I580-O580</f>
        <v>0</v>
      </c>
      <c r="X580" s="37"/>
      <c r="Y580" s="38">
        <v>0</v>
      </c>
    </row>
    <row r="581" spans="1:25" s="65" customFormat="1" ht="15" hidden="1" customHeight="1" x14ac:dyDescent="0.25">
      <c r="A581" s="32">
        <v>631900</v>
      </c>
      <c r="B581" s="31" t="s">
        <v>612</v>
      </c>
      <c r="C581" s="31"/>
      <c r="D581" s="31" t="s">
        <v>611</v>
      </c>
      <c r="E581" s="31"/>
      <c r="F581" s="33" t="s">
        <v>610</v>
      </c>
      <c r="G581" s="38">
        <v>0</v>
      </c>
      <c r="H581" s="38"/>
      <c r="I581" s="38">
        <v>0</v>
      </c>
      <c r="J581" s="38">
        <v>29876</v>
      </c>
      <c r="K581" s="37">
        <v>0</v>
      </c>
      <c r="L581" s="38"/>
      <c r="M581" s="38">
        <v>0</v>
      </c>
      <c r="N581" s="38">
        <v>0</v>
      </c>
      <c r="O581" s="38">
        <v>0</v>
      </c>
      <c r="P581" s="37"/>
      <c r="Q581" s="6">
        <f>O581-N581</f>
        <v>0</v>
      </c>
      <c r="R581" s="6">
        <f>N581-O581</f>
        <v>0</v>
      </c>
      <c r="S581" s="6">
        <f>O581-I581</f>
        <v>0</v>
      </c>
      <c r="T581" s="6">
        <f>I581-O581</f>
        <v>0</v>
      </c>
      <c r="U581" s="28"/>
      <c r="V581" s="38">
        <f>O581-I581</f>
        <v>0</v>
      </c>
      <c r="W581" s="38">
        <f>I581-O581</f>
        <v>0</v>
      </c>
      <c r="X581" s="37"/>
      <c r="Y581" s="38">
        <v>0</v>
      </c>
    </row>
    <row r="582" spans="1:25" s="51" customFormat="1" ht="30" x14ac:dyDescent="0.25">
      <c r="A582" s="54"/>
      <c r="B582" s="90"/>
      <c r="C582" s="90"/>
      <c r="D582" s="90"/>
      <c r="E582" s="90"/>
      <c r="F582" s="55" t="s">
        <v>609</v>
      </c>
      <c r="G582" s="48">
        <f>SUM(G584:G596)</f>
        <v>360618.20999999996</v>
      </c>
      <c r="H582" s="48">
        <f>SUM(H584:H596)</f>
        <v>168800</v>
      </c>
      <c r="I582" s="48">
        <f>SUM(I584:I596)</f>
        <v>80628</v>
      </c>
      <c r="J582" s="48">
        <f>SUM(J584:J596)</f>
        <v>236598</v>
      </c>
      <c r="K582" s="49">
        <f>SUM(K584:K596)</f>
        <v>15881</v>
      </c>
      <c r="L582" s="48">
        <f>SUM(L584:L596)</f>
        <v>0</v>
      </c>
      <c r="M582" s="48">
        <f>SUM(M584:M596)</f>
        <v>644000</v>
      </c>
      <c r="N582" s="48">
        <f>SUM(N584:N596)</f>
        <v>185000</v>
      </c>
      <c r="O582" s="48">
        <f>SUM(O584:O596)</f>
        <v>195000</v>
      </c>
      <c r="P582" s="48">
        <f>SUM(P584:P596)</f>
        <v>0</v>
      </c>
      <c r="Q582" s="48">
        <f>SUM(Q584:Q596)</f>
        <v>10000</v>
      </c>
      <c r="R582" s="48">
        <f>SUM(R584:R596)</f>
        <v>0</v>
      </c>
      <c r="S582" s="48">
        <f>SUM(S584:S596)</f>
        <v>130150</v>
      </c>
      <c r="T582" s="48">
        <f>SUM(T584:T596)</f>
        <v>15778</v>
      </c>
      <c r="U582" s="48">
        <f>SUM(U584:U596)</f>
        <v>684.04040404040404</v>
      </c>
      <c r="V582" s="48">
        <f>SUM(V584:V596)</f>
        <v>130150</v>
      </c>
      <c r="W582" s="48">
        <f>SUM(W584:W596)</f>
        <v>15778</v>
      </c>
      <c r="X582" s="49">
        <f>O582/I582*100</f>
        <v>241.8514659919631</v>
      </c>
      <c r="Y582" s="48">
        <f>SUM(Y584:Y596)</f>
        <v>570000</v>
      </c>
    </row>
    <row r="583" spans="1:25" s="51" customFormat="1" x14ac:dyDescent="0.25">
      <c r="A583" s="54"/>
      <c r="B583" s="90"/>
      <c r="C583" s="90"/>
      <c r="D583" s="90"/>
      <c r="E583" s="90"/>
      <c r="F583" s="52" t="s">
        <v>566</v>
      </c>
      <c r="G583" s="48"/>
      <c r="H583" s="48"/>
      <c r="I583" s="48"/>
      <c r="J583" s="48"/>
      <c r="K583" s="49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9"/>
      <c r="Y583" s="48"/>
    </row>
    <row r="584" spans="1:25" s="51" customFormat="1" x14ac:dyDescent="0.25">
      <c r="A584" s="32">
        <v>412500</v>
      </c>
      <c r="B584" s="31" t="s">
        <v>410</v>
      </c>
      <c r="C584" s="31" t="s">
        <v>166</v>
      </c>
      <c r="D584" s="31" t="s">
        <v>608</v>
      </c>
      <c r="E584" s="31" t="s">
        <v>415</v>
      </c>
      <c r="F584" s="33" t="s">
        <v>607</v>
      </c>
      <c r="G584" s="38">
        <v>2919.61</v>
      </c>
      <c r="H584" s="38">
        <v>4950</v>
      </c>
      <c r="I584" s="38">
        <v>4950</v>
      </c>
      <c r="J584" s="38">
        <v>12000</v>
      </c>
      <c r="K584" s="37">
        <v>7078</v>
      </c>
      <c r="L584" s="38"/>
      <c r="M584" s="38">
        <v>5000</v>
      </c>
      <c r="N584" s="38">
        <v>10000</v>
      </c>
      <c r="O584" s="38">
        <v>10000</v>
      </c>
      <c r="P584" s="37"/>
      <c r="Q584" s="6">
        <f>O584-N584</f>
        <v>0</v>
      </c>
      <c r="R584" s="6">
        <f>N584-O584</f>
        <v>0</v>
      </c>
      <c r="S584" s="6">
        <f>O584-I584</f>
        <v>5050</v>
      </c>
      <c r="T584" s="6"/>
      <c r="U584" s="28">
        <f>O584/I584*100</f>
        <v>202.02020202020202</v>
      </c>
      <c r="V584" s="38">
        <f>O584-I584</f>
        <v>5050</v>
      </c>
      <c r="W584" s="38"/>
      <c r="X584" s="37">
        <f>O584/I584*100</f>
        <v>202.02020202020202</v>
      </c>
      <c r="Y584" s="38">
        <v>10000</v>
      </c>
    </row>
    <row r="585" spans="1:25" s="51" customFormat="1" ht="30" hidden="1" x14ac:dyDescent="0.25">
      <c r="A585" s="32">
        <v>511100</v>
      </c>
      <c r="B585" s="31" t="s">
        <v>410</v>
      </c>
      <c r="C585" s="31" t="s">
        <v>166</v>
      </c>
      <c r="D585" s="31" t="s">
        <v>606</v>
      </c>
      <c r="E585" s="31"/>
      <c r="F585" s="33" t="s">
        <v>605</v>
      </c>
      <c r="G585" s="38">
        <v>6099.9</v>
      </c>
      <c r="H585" s="38">
        <v>4950</v>
      </c>
      <c r="I585" s="38">
        <v>10000</v>
      </c>
      <c r="J585" s="38">
        <v>55000</v>
      </c>
      <c r="K585" s="37">
        <v>0</v>
      </c>
      <c r="L585" s="38"/>
      <c r="M585" s="38">
        <v>10000</v>
      </c>
      <c r="N585" s="38">
        <v>0</v>
      </c>
      <c r="O585" s="38">
        <v>0</v>
      </c>
      <c r="P585" s="37"/>
      <c r="Q585" s="6">
        <f>O585-N585</f>
        <v>0</v>
      </c>
      <c r="R585" s="6">
        <f>N585-O585</f>
        <v>0</v>
      </c>
      <c r="S585" s="6"/>
      <c r="T585" s="6">
        <f>I585-O585</f>
        <v>10000</v>
      </c>
      <c r="U585" s="28">
        <f>O585/I585*100</f>
        <v>0</v>
      </c>
      <c r="V585" s="38"/>
      <c r="W585" s="38">
        <f>I585-O585</f>
        <v>10000</v>
      </c>
      <c r="X585" s="37">
        <f>O585/I585*100</f>
        <v>0</v>
      </c>
      <c r="Y585" s="38">
        <v>0</v>
      </c>
    </row>
    <row r="586" spans="1:25" s="51" customFormat="1" x14ac:dyDescent="0.25">
      <c r="A586" s="32">
        <v>511100</v>
      </c>
      <c r="B586" s="31" t="s">
        <v>410</v>
      </c>
      <c r="C586" s="31" t="s">
        <v>166</v>
      </c>
      <c r="D586" s="31" t="s">
        <v>603</v>
      </c>
      <c r="E586" s="31" t="s">
        <v>412</v>
      </c>
      <c r="F586" s="95" t="s">
        <v>604</v>
      </c>
      <c r="G586" s="38"/>
      <c r="H586" s="38"/>
      <c r="I586" s="38"/>
      <c r="J586" s="38"/>
      <c r="K586" s="37"/>
      <c r="L586" s="38"/>
      <c r="M586" s="38"/>
      <c r="N586" s="38"/>
      <c r="O586" s="38">
        <v>0</v>
      </c>
      <c r="P586" s="37"/>
      <c r="Q586" s="6"/>
      <c r="R586" s="6"/>
      <c r="S586" s="6"/>
      <c r="T586" s="6"/>
      <c r="U586" s="28"/>
      <c r="V586" s="38"/>
      <c r="W586" s="38"/>
      <c r="X586" s="37"/>
      <c r="Y586" s="38">
        <v>100000</v>
      </c>
    </row>
    <row r="587" spans="1:25" s="51" customFormat="1" ht="30" x14ac:dyDescent="0.25">
      <c r="A587" s="32">
        <v>511100</v>
      </c>
      <c r="B587" s="31" t="s">
        <v>410</v>
      </c>
      <c r="C587" s="31" t="s">
        <v>166</v>
      </c>
      <c r="D587" s="31" t="s">
        <v>603</v>
      </c>
      <c r="E587" s="31" t="s">
        <v>409</v>
      </c>
      <c r="F587" s="95" t="s">
        <v>602</v>
      </c>
      <c r="G587" s="38"/>
      <c r="H587" s="38"/>
      <c r="I587" s="38"/>
      <c r="J587" s="38"/>
      <c r="K587" s="37"/>
      <c r="L587" s="38"/>
      <c r="M587" s="38"/>
      <c r="N587" s="38"/>
      <c r="O587" s="38">
        <v>0</v>
      </c>
      <c r="P587" s="37"/>
      <c r="Q587" s="6"/>
      <c r="R587" s="6"/>
      <c r="S587" s="6"/>
      <c r="T587" s="6"/>
      <c r="U587" s="28"/>
      <c r="V587" s="38"/>
      <c r="W587" s="38"/>
      <c r="X587" s="37"/>
      <c r="Y587" s="38">
        <v>15000</v>
      </c>
    </row>
    <row r="588" spans="1:25" s="51" customFormat="1" ht="30" x14ac:dyDescent="0.25">
      <c r="A588" s="32">
        <v>511100</v>
      </c>
      <c r="B588" s="31" t="s">
        <v>410</v>
      </c>
      <c r="C588" s="31" t="s">
        <v>166</v>
      </c>
      <c r="D588" s="31" t="s">
        <v>601</v>
      </c>
      <c r="E588" s="31" t="s">
        <v>407</v>
      </c>
      <c r="F588" s="95" t="s">
        <v>600</v>
      </c>
      <c r="G588" s="38"/>
      <c r="H588" s="38"/>
      <c r="I588" s="38"/>
      <c r="J588" s="38"/>
      <c r="K588" s="37"/>
      <c r="L588" s="38"/>
      <c r="M588" s="38"/>
      <c r="N588" s="38"/>
      <c r="O588" s="38">
        <v>0</v>
      </c>
      <c r="P588" s="37"/>
      <c r="Q588" s="6"/>
      <c r="R588" s="6"/>
      <c r="S588" s="6"/>
      <c r="T588" s="6"/>
      <c r="U588" s="28"/>
      <c r="V588" s="38"/>
      <c r="W588" s="38"/>
      <c r="X588" s="37"/>
      <c r="Y588" s="38">
        <v>50000</v>
      </c>
    </row>
    <row r="589" spans="1:25" s="51" customFormat="1" ht="60" x14ac:dyDescent="0.25">
      <c r="A589" s="32">
        <v>511100</v>
      </c>
      <c r="B589" s="31" t="s">
        <v>410</v>
      </c>
      <c r="C589" s="31" t="s">
        <v>166</v>
      </c>
      <c r="D589" s="31" t="s">
        <v>599</v>
      </c>
      <c r="E589" s="31" t="s">
        <v>405</v>
      </c>
      <c r="F589" s="95" t="s">
        <v>598</v>
      </c>
      <c r="G589" s="38"/>
      <c r="H589" s="38"/>
      <c r="I589" s="38"/>
      <c r="J589" s="38"/>
      <c r="K589" s="37"/>
      <c r="L589" s="38"/>
      <c r="M589" s="38"/>
      <c r="N589" s="38"/>
      <c r="O589" s="38">
        <v>0</v>
      </c>
      <c r="P589" s="37"/>
      <c r="Q589" s="6"/>
      <c r="R589" s="6"/>
      <c r="S589" s="6"/>
      <c r="T589" s="6"/>
      <c r="U589" s="28"/>
      <c r="V589" s="38"/>
      <c r="W589" s="38"/>
      <c r="X589" s="37"/>
      <c r="Y589" s="38">
        <v>80000</v>
      </c>
    </row>
    <row r="590" spans="1:25" s="51" customFormat="1" ht="45" x14ac:dyDescent="0.25">
      <c r="A590" s="32">
        <v>511100</v>
      </c>
      <c r="B590" s="31" t="s">
        <v>410</v>
      </c>
      <c r="C590" s="31" t="s">
        <v>166</v>
      </c>
      <c r="D590" s="31" t="s">
        <v>597</v>
      </c>
      <c r="E590" s="31" t="s">
        <v>403</v>
      </c>
      <c r="F590" s="95" t="s">
        <v>596</v>
      </c>
      <c r="G590" s="38"/>
      <c r="H590" s="38"/>
      <c r="I590" s="38"/>
      <c r="J590" s="38"/>
      <c r="K590" s="37"/>
      <c r="L590" s="38"/>
      <c r="M590" s="38"/>
      <c r="N590" s="38"/>
      <c r="O590" s="38">
        <v>0</v>
      </c>
      <c r="P590" s="37"/>
      <c r="Q590" s="6"/>
      <c r="R590" s="6"/>
      <c r="S590" s="6"/>
      <c r="T590" s="6"/>
      <c r="U590" s="28"/>
      <c r="V590" s="38"/>
      <c r="W590" s="38"/>
      <c r="X590" s="37"/>
      <c r="Y590" s="38">
        <v>30000</v>
      </c>
    </row>
    <row r="591" spans="1:25" s="51" customFormat="1" ht="30" x14ac:dyDescent="0.25">
      <c r="A591" s="32">
        <v>511100</v>
      </c>
      <c r="B591" s="31" t="s">
        <v>410</v>
      </c>
      <c r="C591" s="31" t="s">
        <v>166</v>
      </c>
      <c r="D591" s="31" t="s">
        <v>28</v>
      </c>
      <c r="E591" s="31" t="s">
        <v>400</v>
      </c>
      <c r="F591" s="33" t="s">
        <v>595</v>
      </c>
      <c r="G591" s="38">
        <v>0</v>
      </c>
      <c r="H591" s="38"/>
      <c r="I591" s="38">
        <v>0</v>
      </c>
      <c r="J591" s="38">
        <v>0</v>
      </c>
      <c r="K591" s="37">
        <v>0</v>
      </c>
      <c r="L591" s="38"/>
      <c r="M591" s="38">
        <v>25000</v>
      </c>
      <c r="N591" s="38">
        <v>25000</v>
      </c>
      <c r="O591" s="38">
        <v>25000</v>
      </c>
      <c r="P591" s="37"/>
      <c r="Q591" s="6">
        <f>O591-N591</f>
        <v>0</v>
      </c>
      <c r="R591" s="6">
        <f>N591-O591</f>
        <v>0</v>
      </c>
      <c r="S591" s="6">
        <f>O591-I591</f>
        <v>25000</v>
      </c>
      <c r="T591" s="6"/>
      <c r="U591" s="28"/>
      <c r="V591" s="38">
        <f>O591-I591</f>
        <v>25000</v>
      </c>
      <c r="W591" s="38"/>
      <c r="X591" s="37"/>
      <c r="Y591" s="38">
        <v>85000</v>
      </c>
    </row>
    <row r="592" spans="1:25" s="51" customFormat="1" ht="15" hidden="1" customHeight="1" x14ac:dyDescent="0.25">
      <c r="A592" s="32">
        <v>511100</v>
      </c>
      <c r="B592" s="31" t="s">
        <v>410</v>
      </c>
      <c r="C592" s="31" t="s">
        <v>166</v>
      </c>
      <c r="D592" s="31" t="s">
        <v>28</v>
      </c>
      <c r="E592" s="31"/>
      <c r="F592" s="33" t="s">
        <v>594</v>
      </c>
      <c r="G592" s="38">
        <v>0</v>
      </c>
      <c r="H592" s="38"/>
      <c r="I592" s="38">
        <v>0</v>
      </c>
      <c r="J592" s="38">
        <v>0</v>
      </c>
      <c r="K592" s="37">
        <v>0</v>
      </c>
      <c r="L592" s="38"/>
      <c r="M592" s="38">
        <v>324000</v>
      </c>
      <c r="N592" s="38">
        <v>0</v>
      </c>
      <c r="O592" s="38">
        <v>0</v>
      </c>
      <c r="P592" s="37"/>
      <c r="Q592" s="6">
        <f>O592-N592</f>
        <v>0</v>
      </c>
      <c r="R592" s="6">
        <f>N592-O592</f>
        <v>0</v>
      </c>
      <c r="S592" s="6">
        <f>O592-I592</f>
        <v>0</v>
      </c>
      <c r="T592" s="6">
        <f>I592-O592</f>
        <v>0</v>
      </c>
      <c r="U592" s="28"/>
      <c r="V592" s="38">
        <f>O592-I592</f>
        <v>0</v>
      </c>
      <c r="W592" s="38">
        <f>I592-O592</f>
        <v>0</v>
      </c>
      <c r="X592" s="37"/>
      <c r="Y592" s="38">
        <v>0</v>
      </c>
    </row>
    <row r="593" spans="1:25" s="51" customFormat="1" ht="29.25" customHeight="1" x14ac:dyDescent="0.25">
      <c r="A593" s="32">
        <v>511200</v>
      </c>
      <c r="B593" s="31" t="s">
        <v>410</v>
      </c>
      <c r="C593" s="31" t="s">
        <v>166</v>
      </c>
      <c r="D593" s="31" t="s">
        <v>593</v>
      </c>
      <c r="E593" s="31" t="s">
        <v>398</v>
      </c>
      <c r="F593" s="95" t="s">
        <v>592</v>
      </c>
      <c r="G593" s="38"/>
      <c r="H593" s="38"/>
      <c r="I593" s="38"/>
      <c r="J593" s="38"/>
      <c r="K593" s="37"/>
      <c r="L593" s="38"/>
      <c r="M593" s="38"/>
      <c r="N593" s="38"/>
      <c r="O593" s="38">
        <v>0</v>
      </c>
      <c r="P593" s="37"/>
      <c r="Q593" s="6"/>
      <c r="R593" s="6"/>
      <c r="S593" s="6"/>
      <c r="T593" s="6"/>
      <c r="U593" s="28"/>
      <c r="V593" s="38"/>
      <c r="W593" s="38"/>
      <c r="X593" s="37"/>
      <c r="Y593" s="38">
        <v>40000</v>
      </c>
    </row>
    <row r="594" spans="1:25" s="51" customFormat="1" ht="30" x14ac:dyDescent="0.25">
      <c r="A594" s="32">
        <v>511200</v>
      </c>
      <c r="B594" s="31" t="s">
        <v>410</v>
      </c>
      <c r="C594" s="31" t="s">
        <v>166</v>
      </c>
      <c r="D594" s="31" t="s">
        <v>591</v>
      </c>
      <c r="E594" s="31" t="s">
        <v>392</v>
      </c>
      <c r="F594" s="33" t="s">
        <v>590</v>
      </c>
      <c r="G594" s="38">
        <v>124171.45</v>
      </c>
      <c r="H594" s="38">
        <v>149000</v>
      </c>
      <c r="I594" s="38">
        <v>50000</v>
      </c>
      <c r="J594" s="38">
        <v>153920</v>
      </c>
      <c r="K594" s="37">
        <v>4844</v>
      </c>
      <c r="L594" s="38"/>
      <c r="M594" s="38">
        <v>250000</v>
      </c>
      <c r="N594" s="38">
        <v>140000</v>
      </c>
      <c r="O594" s="38">
        <v>140000</v>
      </c>
      <c r="P594" s="37"/>
      <c r="Q594" s="6">
        <f>O594-N594</f>
        <v>0</v>
      </c>
      <c r="R594" s="6">
        <f>N594-O594</f>
        <v>0</v>
      </c>
      <c r="S594" s="6">
        <f>O594-I594</f>
        <v>90000</v>
      </c>
      <c r="T594" s="6"/>
      <c r="U594" s="28">
        <f>O594/I594*100</f>
        <v>280</v>
      </c>
      <c r="V594" s="38">
        <f>O594-I594</f>
        <v>90000</v>
      </c>
      <c r="W594" s="38"/>
      <c r="X594" s="37">
        <f>O594/I594*100</f>
        <v>280</v>
      </c>
      <c r="Y594" s="38">
        <v>140000</v>
      </c>
    </row>
    <row r="595" spans="1:25" s="51" customFormat="1" ht="30" hidden="1" customHeight="1" x14ac:dyDescent="0.25">
      <c r="A595" s="32">
        <v>511200</v>
      </c>
      <c r="B595" s="31" t="s">
        <v>410</v>
      </c>
      <c r="C595" s="31" t="s">
        <v>166</v>
      </c>
      <c r="D595" s="31" t="s">
        <v>589</v>
      </c>
      <c r="E595" s="31"/>
      <c r="F595" s="33" t="s">
        <v>588</v>
      </c>
      <c r="G595" s="38">
        <v>213909.27</v>
      </c>
      <c r="H595" s="38">
        <v>0</v>
      </c>
      <c r="I595" s="38">
        <v>5778</v>
      </c>
      <c r="J595" s="38">
        <v>5778</v>
      </c>
      <c r="K595" s="37">
        <v>2200</v>
      </c>
      <c r="L595" s="38"/>
      <c r="M595" s="38">
        <v>0</v>
      </c>
      <c r="N595" s="38">
        <v>0</v>
      </c>
      <c r="O595" s="38">
        <v>0</v>
      </c>
      <c r="P595" s="37"/>
      <c r="Q595" s="6">
        <f>O595-N595</f>
        <v>0</v>
      </c>
      <c r="R595" s="6">
        <f>N595-O595</f>
        <v>0</v>
      </c>
      <c r="S595" s="6"/>
      <c r="T595" s="6">
        <f>I595-O595</f>
        <v>5778</v>
      </c>
      <c r="U595" s="28">
        <f>O595/I595*100</f>
        <v>0</v>
      </c>
      <c r="V595" s="38"/>
      <c r="W595" s="38">
        <f>I595-O595</f>
        <v>5778</v>
      </c>
      <c r="X595" s="37">
        <f>O595/I595*100</f>
        <v>0</v>
      </c>
      <c r="Y595" s="38">
        <v>0</v>
      </c>
    </row>
    <row r="596" spans="1:25" s="51" customFormat="1" x14ac:dyDescent="0.25">
      <c r="A596" s="32">
        <v>511300</v>
      </c>
      <c r="B596" s="31" t="s">
        <v>410</v>
      </c>
      <c r="C596" s="31" t="s">
        <v>166</v>
      </c>
      <c r="D596" s="31" t="s">
        <v>587</v>
      </c>
      <c r="E596" s="31" t="s">
        <v>391</v>
      </c>
      <c r="F596" s="33" t="s">
        <v>586</v>
      </c>
      <c r="G596" s="38">
        <v>13517.98</v>
      </c>
      <c r="H596" s="38">
        <v>9900</v>
      </c>
      <c r="I596" s="38">
        <v>9900</v>
      </c>
      <c r="J596" s="38">
        <v>9900</v>
      </c>
      <c r="K596" s="37">
        <v>1759</v>
      </c>
      <c r="L596" s="38"/>
      <c r="M596" s="38">
        <v>30000</v>
      </c>
      <c r="N596" s="118">
        <v>10000</v>
      </c>
      <c r="O596" s="38">
        <v>20000</v>
      </c>
      <c r="P596" s="37"/>
      <c r="Q596" s="6">
        <f>O596-N596</f>
        <v>10000</v>
      </c>
      <c r="R596" s="6"/>
      <c r="S596" s="6">
        <f>O596-I596</f>
        <v>10100</v>
      </c>
      <c r="T596" s="6"/>
      <c r="U596" s="28">
        <f>O596/I596*100</f>
        <v>202.02020202020202</v>
      </c>
      <c r="V596" s="38">
        <f>O596-I596</f>
        <v>10100</v>
      </c>
      <c r="W596" s="38"/>
      <c r="X596" s="37">
        <f>O596/I596*100</f>
        <v>202.02020202020202</v>
      </c>
      <c r="Y596" s="38">
        <v>20000</v>
      </c>
    </row>
    <row r="597" spans="1:25" s="51" customFormat="1" ht="30" x14ac:dyDescent="0.25">
      <c r="A597" s="54"/>
      <c r="B597" s="53"/>
      <c r="C597" s="53"/>
      <c r="D597" s="53"/>
      <c r="E597" s="53"/>
      <c r="F597" s="55" t="s">
        <v>585</v>
      </c>
      <c r="G597" s="48">
        <f>SUM(G599:G607)</f>
        <v>57053.3</v>
      </c>
      <c r="H597" s="48">
        <f>SUM(H599:H607)</f>
        <v>356400</v>
      </c>
      <c r="I597" s="48">
        <f>SUM(I599:I607)</f>
        <v>347400</v>
      </c>
      <c r="J597" s="48">
        <f>SUM(J599:J607)</f>
        <v>121239</v>
      </c>
      <c r="K597" s="49">
        <f>SUM(K599:K607)</f>
        <v>49970</v>
      </c>
      <c r="L597" s="48">
        <f>SUM(L599:L607)</f>
        <v>0</v>
      </c>
      <c r="M597" s="48">
        <f>SUM(M599:M607)</f>
        <v>340000</v>
      </c>
      <c r="N597" s="48">
        <f>SUM(N599:N607)</f>
        <v>205000</v>
      </c>
      <c r="O597" s="48">
        <f>SUM(O599:O607)</f>
        <v>205000</v>
      </c>
      <c r="P597" s="48">
        <f>SUM(P599:P607)</f>
        <v>0</v>
      </c>
      <c r="Q597" s="48">
        <f>SUM(Q599:Q607)</f>
        <v>0</v>
      </c>
      <c r="R597" s="48">
        <f>SUM(R599:R607)</f>
        <v>0</v>
      </c>
      <c r="S597" s="48">
        <f>SUM(S599:S607)</f>
        <v>100000</v>
      </c>
      <c r="T597" s="48">
        <f>SUM(T599:T607)</f>
        <v>242400</v>
      </c>
      <c r="U597" s="48">
        <f>SUM(U599:U607)</f>
        <v>218.82570955876022</v>
      </c>
      <c r="V597" s="48">
        <f>SUM(V599:V607)</f>
        <v>100000</v>
      </c>
      <c r="W597" s="48">
        <f>SUM(W599:W607)</f>
        <v>242400</v>
      </c>
      <c r="X597" s="49">
        <f>O597/I597*100</f>
        <v>59.009786989061595</v>
      </c>
      <c r="Y597" s="48">
        <f>SUM(Y599:Y607)</f>
        <v>205000</v>
      </c>
    </row>
    <row r="598" spans="1:25" s="51" customFormat="1" x14ac:dyDescent="0.25">
      <c r="A598" s="54"/>
      <c r="B598" s="53"/>
      <c r="C598" s="53"/>
      <c r="D598" s="53"/>
      <c r="E598" s="53"/>
      <c r="F598" s="52" t="s">
        <v>566</v>
      </c>
      <c r="G598" s="100"/>
      <c r="H598" s="100"/>
      <c r="I598" s="100"/>
      <c r="J598" s="100"/>
      <c r="K598" s="117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17"/>
      <c r="Y598" s="100"/>
    </row>
    <row r="599" spans="1:25" s="51" customFormat="1" ht="45" x14ac:dyDescent="0.25">
      <c r="A599" s="32">
        <v>414100</v>
      </c>
      <c r="B599" s="31" t="s">
        <v>450</v>
      </c>
      <c r="C599" s="31" t="s">
        <v>29</v>
      </c>
      <c r="D599" s="31" t="s">
        <v>584</v>
      </c>
      <c r="E599" s="31" t="s">
        <v>390</v>
      </c>
      <c r="F599" s="33" t="s">
        <v>583</v>
      </c>
      <c r="G599" s="38">
        <v>0</v>
      </c>
      <c r="H599" s="38">
        <v>24750</v>
      </c>
      <c r="I599" s="38">
        <v>24750</v>
      </c>
      <c r="J599" s="38">
        <v>24750</v>
      </c>
      <c r="K599" s="37">
        <v>6111</v>
      </c>
      <c r="L599" s="38"/>
      <c r="M599" s="38">
        <v>25000</v>
      </c>
      <c r="N599" s="38">
        <v>10000</v>
      </c>
      <c r="O599" s="38">
        <v>10000</v>
      </c>
      <c r="P599" s="37"/>
      <c r="Q599" s="6">
        <f>O599-N599</f>
        <v>0</v>
      </c>
      <c r="R599" s="6">
        <f>N599-O599</f>
        <v>0</v>
      </c>
      <c r="S599" s="6"/>
      <c r="T599" s="6">
        <f>I599-O599</f>
        <v>14750</v>
      </c>
      <c r="U599" s="28">
        <f>O599/I599*100</f>
        <v>40.404040404040401</v>
      </c>
      <c r="V599" s="38"/>
      <c r="W599" s="38">
        <f>I599-O599</f>
        <v>14750</v>
      </c>
      <c r="X599" s="37">
        <f>O599/I599*100</f>
        <v>40.404040404040401</v>
      </c>
      <c r="Y599" s="38">
        <v>10000</v>
      </c>
    </row>
    <row r="600" spans="1:25" s="51" customFormat="1" ht="45" x14ac:dyDescent="0.25">
      <c r="A600" s="32">
        <v>414100</v>
      </c>
      <c r="B600" s="31" t="s">
        <v>450</v>
      </c>
      <c r="C600" s="31" t="s">
        <v>29</v>
      </c>
      <c r="D600" s="31" t="s">
        <v>582</v>
      </c>
      <c r="E600" s="31" t="s">
        <v>389</v>
      </c>
      <c r="F600" s="33" t="s">
        <v>581</v>
      </c>
      <c r="G600" s="38">
        <v>2527.21</v>
      </c>
      <c r="H600" s="38">
        <v>24750</v>
      </c>
      <c r="I600" s="38">
        <v>24750</v>
      </c>
      <c r="J600" s="38">
        <v>24750</v>
      </c>
      <c r="K600" s="37">
        <v>7659</v>
      </c>
      <c r="L600" s="38"/>
      <c r="M600" s="38">
        <v>25000</v>
      </c>
      <c r="N600" s="38">
        <v>10000</v>
      </c>
      <c r="O600" s="38">
        <v>10000</v>
      </c>
      <c r="P600" s="37"/>
      <c r="Q600" s="6">
        <f>O600-N600</f>
        <v>0</v>
      </c>
      <c r="R600" s="6">
        <f>N600-O600</f>
        <v>0</v>
      </c>
      <c r="S600" s="6"/>
      <c r="T600" s="6">
        <f>I600-O600</f>
        <v>14750</v>
      </c>
      <c r="U600" s="28">
        <f>O600/I600*100</f>
        <v>40.404040404040401</v>
      </c>
      <c r="V600" s="38"/>
      <c r="W600" s="38">
        <f>I600-O600</f>
        <v>14750</v>
      </c>
      <c r="X600" s="37">
        <f>O600/I600*100</f>
        <v>40.404040404040401</v>
      </c>
      <c r="Y600" s="38">
        <v>10000</v>
      </c>
    </row>
    <row r="601" spans="1:25" s="51" customFormat="1" ht="45" hidden="1" customHeight="1" x14ac:dyDescent="0.25">
      <c r="A601" s="32">
        <v>415200</v>
      </c>
      <c r="B601" s="31" t="s">
        <v>450</v>
      </c>
      <c r="C601" s="31" t="s">
        <v>29</v>
      </c>
      <c r="D601" s="31" t="s">
        <v>580</v>
      </c>
      <c r="E601" s="31"/>
      <c r="F601" s="33" t="s">
        <v>579</v>
      </c>
      <c r="G601" s="38">
        <v>15856.18</v>
      </c>
      <c r="H601" s="38">
        <v>29700</v>
      </c>
      <c r="I601" s="38">
        <v>29700</v>
      </c>
      <c r="J601" s="38">
        <v>0</v>
      </c>
      <c r="K601" s="37">
        <v>0</v>
      </c>
      <c r="L601" s="38"/>
      <c r="M601" s="38">
        <v>30000</v>
      </c>
      <c r="N601" s="38">
        <v>0</v>
      </c>
      <c r="O601" s="38">
        <v>0</v>
      </c>
      <c r="P601" s="37"/>
      <c r="Q601" s="6">
        <f>O601-N601</f>
        <v>0</v>
      </c>
      <c r="R601" s="6">
        <f>N601-O601</f>
        <v>0</v>
      </c>
      <c r="S601" s="6"/>
      <c r="T601" s="6">
        <f>I601-O601</f>
        <v>29700</v>
      </c>
      <c r="U601" s="28">
        <f>O601/I601*100</f>
        <v>0</v>
      </c>
      <c r="V601" s="38"/>
      <c r="W601" s="38">
        <f>I601-O601</f>
        <v>29700</v>
      </c>
      <c r="X601" s="37">
        <f>O601/I601*100</f>
        <v>0</v>
      </c>
      <c r="Y601" s="38">
        <v>0</v>
      </c>
    </row>
    <row r="602" spans="1:25" s="51" customFormat="1" ht="30" x14ac:dyDescent="0.25">
      <c r="A602" s="32">
        <v>415200</v>
      </c>
      <c r="B602" s="31" t="s">
        <v>450</v>
      </c>
      <c r="C602" s="31" t="s">
        <v>29</v>
      </c>
      <c r="D602" s="31" t="s">
        <v>578</v>
      </c>
      <c r="E602" s="31" t="s">
        <v>387</v>
      </c>
      <c r="F602" s="33" t="s">
        <v>577</v>
      </c>
      <c r="G602" s="38">
        <v>1111.5</v>
      </c>
      <c r="H602" s="38">
        <v>49500</v>
      </c>
      <c r="I602" s="38">
        <v>49500</v>
      </c>
      <c r="J602" s="38">
        <v>13650</v>
      </c>
      <c r="K602" s="37">
        <v>13232</v>
      </c>
      <c r="L602" s="38"/>
      <c r="M602" s="38">
        <v>30000</v>
      </c>
      <c r="N602" s="38">
        <v>30000</v>
      </c>
      <c r="O602" s="38">
        <v>30000</v>
      </c>
      <c r="P602" s="37"/>
      <c r="Q602" s="6">
        <f>O602-N602</f>
        <v>0</v>
      </c>
      <c r="R602" s="6">
        <f>N602-O602</f>
        <v>0</v>
      </c>
      <c r="S602" s="6"/>
      <c r="T602" s="6">
        <f>I602-O602</f>
        <v>19500</v>
      </c>
      <c r="U602" s="28">
        <f>O602/I602*100</f>
        <v>60.606060606060609</v>
      </c>
      <c r="V602" s="38"/>
      <c r="W602" s="38">
        <f>I602-O602</f>
        <v>19500</v>
      </c>
      <c r="X602" s="37">
        <f>O602/I602*100</f>
        <v>60.606060606060609</v>
      </c>
      <c r="Y602" s="38">
        <v>30000</v>
      </c>
    </row>
    <row r="603" spans="1:25" s="51" customFormat="1" ht="45" hidden="1" customHeight="1" x14ac:dyDescent="0.25">
      <c r="A603" s="32">
        <v>415200</v>
      </c>
      <c r="B603" s="31" t="s">
        <v>450</v>
      </c>
      <c r="C603" s="31" t="s">
        <v>29</v>
      </c>
      <c r="D603" s="31" t="s">
        <v>576</v>
      </c>
      <c r="E603" s="31"/>
      <c r="F603" s="33" t="s">
        <v>575</v>
      </c>
      <c r="G603" s="38"/>
      <c r="H603" s="38">
        <v>0</v>
      </c>
      <c r="I603" s="38">
        <v>17623</v>
      </c>
      <c r="J603" s="38">
        <v>17623</v>
      </c>
      <c r="K603" s="37">
        <v>17622</v>
      </c>
      <c r="L603" s="38"/>
      <c r="M603" s="38">
        <v>0</v>
      </c>
      <c r="N603" s="38">
        <v>0</v>
      </c>
      <c r="O603" s="38">
        <v>0</v>
      </c>
      <c r="P603" s="37"/>
      <c r="Q603" s="6">
        <f>O603-N603</f>
        <v>0</v>
      </c>
      <c r="R603" s="6">
        <f>N603-O603</f>
        <v>0</v>
      </c>
      <c r="S603" s="6"/>
      <c r="T603" s="6">
        <f>I603-O603</f>
        <v>17623</v>
      </c>
      <c r="U603" s="28">
        <f>O603/I603*100</f>
        <v>0</v>
      </c>
      <c r="V603" s="38"/>
      <c r="W603" s="38">
        <f>I603-O603</f>
        <v>17623</v>
      </c>
      <c r="X603" s="37">
        <f>O603/I603*100</f>
        <v>0</v>
      </c>
      <c r="Y603" s="38">
        <v>0</v>
      </c>
    </row>
    <row r="604" spans="1:25" s="51" customFormat="1" ht="45" x14ac:dyDescent="0.25">
      <c r="A604" s="115">
        <v>511100</v>
      </c>
      <c r="B604" s="31" t="s">
        <v>450</v>
      </c>
      <c r="C604" s="31" t="s">
        <v>29</v>
      </c>
      <c r="D604" s="42" t="s">
        <v>574</v>
      </c>
      <c r="E604" s="42" t="s">
        <v>386</v>
      </c>
      <c r="F604" s="33" t="s">
        <v>573</v>
      </c>
      <c r="G604" s="38">
        <v>0</v>
      </c>
      <c r="H604" s="38">
        <v>99000</v>
      </c>
      <c r="I604" s="38">
        <v>99000</v>
      </c>
      <c r="J604" s="38">
        <v>7279</v>
      </c>
      <c r="K604" s="37">
        <v>2673</v>
      </c>
      <c r="L604" s="38"/>
      <c r="M604" s="38">
        <v>100000</v>
      </c>
      <c r="N604" s="38">
        <v>30000</v>
      </c>
      <c r="O604" s="38">
        <v>30000</v>
      </c>
      <c r="P604" s="37"/>
      <c r="Q604" s="6">
        <f>O604-N604</f>
        <v>0</v>
      </c>
      <c r="R604" s="6">
        <f>N604-O604</f>
        <v>0</v>
      </c>
      <c r="S604" s="6"/>
      <c r="T604" s="6">
        <f>I604-O604</f>
        <v>69000</v>
      </c>
      <c r="U604" s="28">
        <f>O604/I604*100</f>
        <v>30.303030303030305</v>
      </c>
      <c r="V604" s="38"/>
      <c r="W604" s="38">
        <f>I604-O604</f>
        <v>69000</v>
      </c>
      <c r="X604" s="37">
        <f>O604/I604*100</f>
        <v>30.303030303030305</v>
      </c>
      <c r="Y604" s="38">
        <v>30000</v>
      </c>
    </row>
    <row r="605" spans="1:25" ht="42.75" customHeight="1" x14ac:dyDescent="0.25">
      <c r="A605" s="115">
        <v>511100</v>
      </c>
      <c r="B605" s="31" t="s">
        <v>450</v>
      </c>
      <c r="C605" s="116" t="s">
        <v>29</v>
      </c>
      <c r="D605" s="42" t="s">
        <v>572</v>
      </c>
      <c r="E605" s="42" t="s">
        <v>385</v>
      </c>
      <c r="F605" s="33" t="s">
        <v>571</v>
      </c>
      <c r="G605" s="38">
        <v>0</v>
      </c>
      <c r="H605" s="38">
        <v>79200</v>
      </c>
      <c r="I605" s="38">
        <v>79200</v>
      </c>
      <c r="J605" s="38">
        <v>7360</v>
      </c>
      <c r="K605" s="37">
        <v>2673</v>
      </c>
      <c r="L605" s="38"/>
      <c r="M605" s="38">
        <v>20000</v>
      </c>
      <c r="N605" s="38">
        <v>20000</v>
      </c>
      <c r="O605" s="38">
        <v>20000</v>
      </c>
      <c r="P605" s="37"/>
      <c r="Q605" s="6">
        <f>O605-N605</f>
        <v>0</v>
      </c>
      <c r="R605" s="6">
        <f>N605-O605</f>
        <v>0</v>
      </c>
      <c r="S605" s="6"/>
      <c r="T605" s="6">
        <f>I605-O605</f>
        <v>59200</v>
      </c>
      <c r="U605" s="28">
        <f>O605/I605*100</f>
        <v>25.252525252525253</v>
      </c>
      <c r="V605" s="38"/>
      <c r="W605" s="38">
        <f>I605-O605</f>
        <v>59200</v>
      </c>
      <c r="X605" s="37">
        <f>O605/I605*100</f>
        <v>25.252525252525253</v>
      </c>
      <c r="Y605" s="38">
        <v>20000</v>
      </c>
    </row>
    <row r="606" spans="1:25" ht="30" x14ac:dyDescent="0.25">
      <c r="A606" s="115">
        <v>511100</v>
      </c>
      <c r="B606" s="31" t="s">
        <v>450</v>
      </c>
      <c r="C606" s="116" t="s">
        <v>29</v>
      </c>
      <c r="D606" s="42" t="s">
        <v>28</v>
      </c>
      <c r="E606" s="42" t="s">
        <v>384</v>
      </c>
      <c r="F606" s="33" t="s">
        <v>570</v>
      </c>
      <c r="G606" s="38">
        <v>0</v>
      </c>
      <c r="H606" s="38"/>
      <c r="I606" s="38">
        <v>0</v>
      </c>
      <c r="J606" s="38">
        <v>15000</v>
      </c>
      <c r="K606" s="37">
        <v>0</v>
      </c>
      <c r="L606" s="38"/>
      <c r="M606" s="38">
        <v>100000</v>
      </c>
      <c r="N606" s="38">
        <v>100000</v>
      </c>
      <c r="O606" s="38">
        <v>100000</v>
      </c>
      <c r="P606" s="37"/>
      <c r="Q606" s="6">
        <f>O606-N606</f>
        <v>0</v>
      </c>
      <c r="R606" s="6">
        <f>N606-O606</f>
        <v>0</v>
      </c>
      <c r="S606" s="6">
        <f>O606-I606</f>
        <v>100000</v>
      </c>
      <c r="T606" s="6"/>
      <c r="U606" s="28"/>
      <c r="V606" s="38">
        <f>O606-I606</f>
        <v>100000</v>
      </c>
      <c r="W606" s="38"/>
      <c r="X606" s="37"/>
      <c r="Y606" s="38">
        <v>100000</v>
      </c>
    </row>
    <row r="607" spans="1:25" ht="43.5" customHeight="1" x14ac:dyDescent="0.25">
      <c r="A607" s="115">
        <v>511100</v>
      </c>
      <c r="B607" s="31" t="s">
        <v>450</v>
      </c>
      <c r="C607" s="31" t="s">
        <v>29</v>
      </c>
      <c r="D607" s="42" t="s">
        <v>569</v>
      </c>
      <c r="E607" s="42" t="s">
        <v>383</v>
      </c>
      <c r="F607" s="33" t="s">
        <v>568</v>
      </c>
      <c r="G607" s="38">
        <v>37558.410000000003</v>
      </c>
      <c r="H607" s="38">
        <v>49500</v>
      </c>
      <c r="I607" s="38">
        <v>22877</v>
      </c>
      <c r="J607" s="38">
        <v>10827</v>
      </c>
      <c r="K607" s="37">
        <v>0</v>
      </c>
      <c r="L607" s="38"/>
      <c r="M607" s="38">
        <v>10000</v>
      </c>
      <c r="N607" s="38">
        <v>5000</v>
      </c>
      <c r="O607" s="38">
        <v>5000</v>
      </c>
      <c r="P607" s="37"/>
      <c r="Q607" s="6">
        <f>O607-N607</f>
        <v>0</v>
      </c>
      <c r="R607" s="6">
        <f>N607-O607</f>
        <v>0</v>
      </c>
      <c r="S607" s="6"/>
      <c r="T607" s="6">
        <f>I607-O607</f>
        <v>17877</v>
      </c>
      <c r="U607" s="28">
        <f>O607/I607*100</f>
        <v>21.856012589063251</v>
      </c>
      <c r="V607" s="38"/>
      <c r="W607" s="38">
        <f>I607-O607</f>
        <v>17877</v>
      </c>
      <c r="X607" s="37">
        <f>O607/I607*100</f>
        <v>21.856012589063251</v>
      </c>
      <c r="Y607" s="38">
        <v>5000</v>
      </c>
    </row>
    <row r="608" spans="1:25" ht="30" x14ac:dyDescent="0.25">
      <c r="A608" s="58"/>
      <c r="B608" s="57"/>
      <c r="C608" s="57"/>
      <c r="D608" s="57"/>
      <c r="E608" s="57"/>
      <c r="F608" s="55" t="s">
        <v>567</v>
      </c>
      <c r="G608" s="48">
        <f>SUM(G610:G617)</f>
        <v>34077.75</v>
      </c>
      <c r="H608" s="48">
        <f>SUM(H610:H617)</f>
        <v>272421</v>
      </c>
      <c r="I608" s="48">
        <f>SUM(I610:I617)</f>
        <v>482741</v>
      </c>
      <c r="J608" s="48">
        <f>SUM(J610:J617)</f>
        <v>482741</v>
      </c>
      <c r="K608" s="49">
        <f>SUM(K610:K617)</f>
        <v>48051</v>
      </c>
      <c r="L608" s="48">
        <f>SUM(L610:L617)</f>
        <v>0</v>
      </c>
      <c r="M608" s="48">
        <f>SUM(M610:M617)</f>
        <v>250000</v>
      </c>
      <c r="N608" s="48">
        <f>SUM(N610:N617)</f>
        <v>250000</v>
      </c>
      <c r="O608" s="48">
        <f>SUM(O610:O618)</f>
        <v>250000</v>
      </c>
      <c r="P608" s="48">
        <f>SUM(P610:P618)</f>
        <v>0</v>
      </c>
      <c r="Q608" s="48">
        <f>SUM(Q610:Q618)</f>
        <v>0</v>
      </c>
      <c r="R608" s="48">
        <f>SUM(R610:R618)</f>
        <v>0</v>
      </c>
      <c r="S608" s="48">
        <f>SUM(S610:S618)</f>
        <v>0</v>
      </c>
      <c r="T608" s="48">
        <f>SUM(T610:T618)</f>
        <v>232741</v>
      </c>
      <c r="U608" s="48">
        <f>SUM(U610:U618)</f>
        <v>133.92857142857144</v>
      </c>
      <c r="V608" s="48">
        <f>SUM(V610:V618)</f>
        <v>0</v>
      </c>
      <c r="W608" s="48">
        <f>SUM(W610:W618)</f>
        <v>232741</v>
      </c>
      <c r="X608" s="48">
        <f>SUM(X610:X618)</f>
        <v>133.92857142857144</v>
      </c>
      <c r="Y608" s="48">
        <f>SUM(Y610:Y618)</f>
        <v>225000</v>
      </c>
    </row>
    <row r="609" spans="1:25" x14ac:dyDescent="0.25">
      <c r="A609" s="58"/>
      <c r="B609" s="57"/>
      <c r="C609" s="57"/>
      <c r="D609" s="57"/>
      <c r="E609" s="57"/>
      <c r="F609" s="52" t="s">
        <v>566</v>
      </c>
      <c r="G609" s="48"/>
      <c r="H609" s="48"/>
      <c r="I609" s="48"/>
      <c r="J609" s="48"/>
      <c r="K609" s="49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9"/>
      <c r="Y609" s="48"/>
    </row>
    <row r="610" spans="1:25" ht="90" x14ac:dyDescent="0.25">
      <c r="A610" s="32">
        <v>412500</v>
      </c>
      <c r="B610" s="31" t="s">
        <v>410</v>
      </c>
      <c r="C610" s="31" t="s">
        <v>166</v>
      </c>
      <c r="D610" s="31" t="s">
        <v>565</v>
      </c>
      <c r="E610" s="31" t="s">
        <v>382</v>
      </c>
      <c r="F610" s="88" t="s">
        <v>564</v>
      </c>
      <c r="G610" s="6">
        <v>34077.75</v>
      </c>
      <c r="H610" s="6">
        <v>39600</v>
      </c>
      <c r="I610" s="6">
        <v>160000</v>
      </c>
      <c r="J610" s="6">
        <v>160000</v>
      </c>
      <c r="K610" s="29">
        <v>39308</v>
      </c>
      <c r="L610" s="6"/>
      <c r="M610" s="6">
        <v>0</v>
      </c>
      <c r="N610" s="6">
        <v>100000</v>
      </c>
      <c r="O610" s="6">
        <v>100000</v>
      </c>
      <c r="P610" s="29"/>
      <c r="Q610" s="6">
        <f>O610-N610</f>
        <v>0</v>
      </c>
      <c r="R610" s="6">
        <f>N610-O610</f>
        <v>0</v>
      </c>
      <c r="S610" s="6"/>
      <c r="T610" s="6">
        <f>I610-O610</f>
        <v>60000</v>
      </c>
      <c r="U610" s="28">
        <f>O610/I610*100</f>
        <v>62.5</v>
      </c>
      <c r="V610" s="38"/>
      <c r="W610" s="38">
        <f>I610-O610</f>
        <v>60000</v>
      </c>
      <c r="X610" s="37">
        <f>O610/I610*100</f>
        <v>62.5</v>
      </c>
      <c r="Y610" s="6">
        <v>40000</v>
      </c>
    </row>
    <row r="611" spans="1:25" ht="45" x14ac:dyDescent="0.25">
      <c r="A611" s="32">
        <v>511100</v>
      </c>
      <c r="B611" s="31" t="s">
        <v>413</v>
      </c>
      <c r="C611" s="31" t="s">
        <v>166</v>
      </c>
      <c r="D611" s="31" t="s">
        <v>563</v>
      </c>
      <c r="E611" s="31" t="s">
        <v>381</v>
      </c>
      <c r="F611" s="33" t="s">
        <v>562</v>
      </c>
      <c r="G611" s="6">
        <v>0</v>
      </c>
      <c r="H611" s="6">
        <v>193221</v>
      </c>
      <c r="I611" s="6">
        <v>210000</v>
      </c>
      <c r="J611" s="6">
        <v>175595</v>
      </c>
      <c r="K611" s="29"/>
      <c r="L611" s="6"/>
      <c r="M611" s="6">
        <v>250000</v>
      </c>
      <c r="N611" s="6">
        <v>150000</v>
      </c>
      <c r="O611" s="6">
        <v>150000</v>
      </c>
      <c r="P611" s="29"/>
      <c r="Q611" s="6">
        <f>O611-N611</f>
        <v>0</v>
      </c>
      <c r="R611" s="6">
        <f>N611-O611</f>
        <v>0</v>
      </c>
      <c r="S611" s="6"/>
      <c r="T611" s="6">
        <f>I611-O611</f>
        <v>60000</v>
      </c>
      <c r="U611" s="28">
        <f>O611/I611*100</f>
        <v>71.428571428571431</v>
      </c>
      <c r="V611" s="38"/>
      <c r="W611" s="38">
        <f>I611-O611</f>
        <v>60000</v>
      </c>
      <c r="X611" s="37">
        <f>O611/I611*100</f>
        <v>71.428571428571431</v>
      </c>
      <c r="Y611" s="6">
        <v>150000</v>
      </c>
    </row>
    <row r="612" spans="1:25" ht="60" hidden="1" customHeight="1" x14ac:dyDescent="0.25">
      <c r="A612" s="32">
        <v>511100</v>
      </c>
      <c r="B612" s="31" t="s">
        <v>413</v>
      </c>
      <c r="C612" s="31" t="s">
        <v>166</v>
      </c>
      <c r="D612" s="31" t="s">
        <v>561</v>
      </c>
      <c r="E612" s="31"/>
      <c r="F612" s="33" t="s">
        <v>560</v>
      </c>
      <c r="G612" s="6">
        <v>0</v>
      </c>
      <c r="H612" s="6"/>
      <c r="I612" s="6">
        <v>0</v>
      </c>
      <c r="J612" s="6">
        <v>34405</v>
      </c>
      <c r="K612" s="29"/>
      <c r="L612" s="6"/>
      <c r="M612" s="6">
        <v>0</v>
      </c>
      <c r="N612" s="6">
        <v>0</v>
      </c>
      <c r="O612" s="6">
        <v>0</v>
      </c>
      <c r="P612" s="29"/>
      <c r="Q612" s="6">
        <f>O612-N612</f>
        <v>0</v>
      </c>
      <c r="R612" s="6">
        <f>N612-O612</f>
        <v>0</v>
      </c>
      <c r="S612" s="6">
        <f>O612-I612</f>
        <v>0</v>
      </c>
      <c r="T612" s="6">
        <f>I612-O612</f>
        <v>0</v>
      </c>
      <c r="U612" s="28"/>
      <c r="V612" s="38">
        <f>O612-I612</f>
        <v>0</v>
      </c>
      <c r="W612" s="38">
        <f>I612-O612</f>
        <v>0</v>
      </c>
      <c r="X612" s="37"/>
      <c r="Y612" s="6">
        <v>0</v>
      </c>
    </row>
    <row r="613" spans="1:25" ht="45" hidden="1" customHeight="1" x14ac:dyDescent="0.25">
      <c r="A613" s="32">
        <v>511100</v>
      </c>
      <c r="B613" s="31" t="s">
        <v>413</v>
      </c>
      <c r="C613" s="31" t="s">
        <v>166</v>
      </c>
      <c r="D613" s="31" t="s">
        <v>559</v>
      </c>
      <c r="E613" s="31"/>
      <c r="F613" s="33" t="s">
        <v>558</v>
      </c>
      <c r="G613" s="6">
        <v>0</v>
      </c>
      <c r="H613" s="6">
        <v>0</v>
      </c>
      <c r="I613" s="6">
        <v>72741</v>
      </c>
      <c r="J613" s="6">
        <v>72741</v>
      </c>
      <c r="K613" s="29"/>
      <c r="L613" s="6"/>
      <c r="M613" s="6">
        <v>0</v>
      </c>
      <c r="N613" s="6">
        <v>0</v>
      </c>
      <c r="O613" s="6">
        <v>0</v>
      </c>
      <c r="P613" s="29"/>
      <c r="Q613" s="6">
        <f>O613-N613</f>
        <v>0</v>
      </c>
      <c r="R613" s="6">
        <f>N613-O613</f>
        <v>0</v>
      </c>
      <c r="S613" s="6"/>
      <c r="T613" s="6">
        <f>I613-O613</f>
        <v>72741</v>
      </c>
      <c r="U613" s="28">
        <f>O613/I613*100</f>
        <v>0</v>
      </c>
      <c r="V613" s="38"/>
      <c r="W613" s="38">
        <f>I613-O613</f>
        <v>72741</v>
      </c>
      <c r="X613" s="37">
        <f>O613/I613*100</f>
        <v>0</v>
      </c>
      <c r="Y613" s="6">
        <v>0</v>
      </c>
    </row>
    <row r="614" spans="1:25" s="51" customFormat="1" ht="15" hidden="1" customHeight="1" x14ac:dyDescent="0.25">
      <c r="A614" s="32">
        <v>511100</v>
      </c>
      <c r="B614" s="31" t="s">
        <v>413</v>
      </c>
      <c r="C614" s="31" t="s">
        <v>166</v>
      </c>
      <c r="D614" s="31" t="s">
        <v>557</v>
      </c>
      <c r="E614" s="31"/>
      <c r="F614" s="33" t="s">
        <v>556</v>
      </c>
      <c r="G614" s="6">
        <v>0</v>
      </c>
      <c r="H614" s="6">
        <v>0</v>
      </c>
      <c r="I614" s="6">
        <v>30000</v>
      </c>
      <c r="J614" s="6">
        <v>30000</v>
      </c>
      <c r="K614" s="29">
        <v>8743</v>
      </c>
      <c r="L614" s="6"/>
      <c r="M614" s="6">
        <v>0</v>
      </c>
      <c r="N614" s="6">
        <v>0</v>
      </c>
      <c r="O614" s="6">
        <v>0</v>
      </c>
      <c r="P614" s="29"/>
      <c r="Q614" s="6">
        <f>O614-N614</f>
        <v>0</v>
      </c>
      <c r="R614" s="6">
        <f>N614-O614</f>
        <v>0</v>
      </c>
      <c r="S614" s="6"/>
      <c r="T614" s="6">
        <f>I614-O614</f>
        <v>30000</v>
      </c>
      <c r="U614" s="28">
        <f>O614/I614*100</f>
        <v>0</v>
      </c>
      <c r="V614" s="38"/>
      <c r="W614" s="38">
        <f>I614-O614</f>
        <v>30000</v>
      </c>
      <c r="X614" s="37">
        <f>O614/I614*100</f>
        <v>0</v>
      </c>
      <c r="Y614" s="6">
        <v>0</v>
      </c>
    </row>
    <row r="615" spans="1:25" s="51" customFormat="1" ht="15" hidden="1" customHeight="1" x14ac:dyDescent="0.25">
      <c r="A615" s="32">
        <v>511100</v>
      </c>
      <c r="B615" s="31" t="s">
        <v>413</v>
      </c>
      <c r="C615" s="31" t="s">
        <v>166</v>
      </c>
      <c r="D615" s="31" t="s">
        <v>555</v>
      </c>
      <c r="E615" s="31"/>
      <c r="F615" s="33" t="s">
        <v>554</v>
      </c>
      <c r="G615" s="6">
        <v>0</v>
      </c>
      <c r="H615" s="6">
        <v>0</v>
      </c>
      <c r="I615" s="6">
        <v>5209</v>
      </c>
      <c r="J615" s="6">
        <v>5209</v>
      </c>
      <c r="K615" s="29"/>
      <c r="L615" s="6"/>
      <c r="M615" s="6">
        <v>0</v>
      </c>
      <c r="N615" s="6">
        <v>0</v>
      </c>
      <c r="O615" s="6">
        <v>0</v>
      </c>
      <c r="P615" s="29"/>
      <c r="Q615" s="6">
        <f>O615-N615</f>
        <v>0</v>
      </c>
      <c r="R615" s="6">
        <f>N615-O615</f>
        <v>0</v>
      </c>
      <c r="S615" s="6"/>
      <c r="T615" s="6">
        <f>I615-O615</f>
        <v>5209</v>
      </c>
      <c r="U615" s="28">
        <f>O615/I615*100</f>
        <v>0</v>
      </c>
      <c r="V615" s="38"/>
      <c r="W615" s="38">
        <f>I615-O615</f>
        <v>5209</v>
      </c>
      <c r="X615" s="37">
        <f>O615/I615*100</f>
        <v>0</v>
      </c>
      <c r="Y615" s="6">
        <v>0</v>
      </c>
    </row>
    <row r="616" spans="1:25" s="51" customFormat="1" ht="30" hidden="1" customHeight="1" x14ac:dyDescent="0.25">
      <c r="A616" s="32">
        <v>511100</v>
      </c>
      <c r="B616" s="31" t="s">
        <v>413</v>
      </c>
      <c r="C616" s="31" t="s">
        <v>166</v>
      </c>
      <c r="D616" s="31" t="s">
        <v>553</v>
      </c>
      <c r="E616" s="31"/>
      <c r="F616" s="33" t="s">
        <v>552</v>
      </c>
      <c r="G616" s="6">
        <v>0</v>
      </c>
      <c r="H616" s="6">
        <v>0</v>
      </c>
      <c r="I616" s="6">
        <v>4791</v>
      </c>
      <c r="J616" s="6">
        <v>4791</v>
      </c>
      <c r="K616" s="29"/>
      <c r="L616" s="6"/>
      <c r="M616" s="6">
        <v>0</v>
      </c>
      <c r="N616" s="6">
        <v>0</v>
      </c>
      <c r="O616" s="6">
        <v>0</v>
      </c>
      <c r="P616" s="29"/>
      <c r="Q616" s="6">
        <f>O616-N616</f>
        <v>0</v>
      </c>
      <c r="R616" s="6">
        <f>N616-O616</f>
        <v>0</v>
      </c>
      <c r="S616" s="6"/>
      <c r="T616" s="6">
        <f>I616-O616</f>
        <v>4791</v>
      </c>
      <c r="U616" s="28">
        <f>O616/I616*100</f>
        <v>0</v>
      </c>
      <c r="V616" s="38"/>
      <c r="W616" s="38">
        <f>I616-O616</f>
        <v>4791</v>
      </c>
      <c r="X616" s="37">
        <f>O616/I616*100</f>
        <v>0</v>
      </c>
      <c r="Y616" s="6">
        <v>0</v>
      </c>
    </row>
    <row r="617" spans="1:25" s="51" customFormat="1" ht="15" hidden="1" customHeight="1" x14ac:dyDescent="0.25">
      <c r="A617" s="32">
        <v>511700</v>
      </c>
      <c r="B617" s="31" t="s">
        <v>410</v>
      </c>
      <c r="C617" s="31" t="s">
        <v>166</v>
      </c>
      <c r="D617" s="31" t="s">
        <v>551</v>
      </c>
      <c r="E617" s="31"/>
      <c r="F617" s="33" t="s">
        <v>550</v>
      </c>
      <c r="G617" s="38">
        <v>0</v>
      </c>
      <c r="H617" s="38">
        <v>39600</v>
      </c>
      <c r="I617" s="38">
        <v>0</v>
      </c>
      <c r="J617" s="38">
        <v>0</v>
      </c>
      <c r="K617" s="37"/>
      <c r="L617" s="38"/>
      <c r="M617" s="38">
        <v>0</v>
      </c>
      <c r="N617" s="38">
        <v>0</v>
      </c>
      <c r="O617" s="38">
        <v>0</v>
      </c>
      <c r="P617" s="37"/>
      <c r="Q617" s="6">
        <f>O617-N617</f>
        <v>0</v>
      </c>
      <c r="R617" s="6">
        <f>N617-O617</f>
        <v>0</v>
      </c>
      <c r="S617" s="6">
        <f>O617-I617</f>
        <v>0</v>
      </c>
      <c r="T617" s="6">
        <f>I617-O617</f>
        <v>0</v>
      </c>
      <c r="U617" s="28"/>
      <c r="V617" s="38">
        <f>O617-I617</f>
        <v>0</v>
      </c>
      <c r="W617" s="38">
        <f>I617-O617</f>
        <v>0</v>
      </c>
      <c r="X617" s="37"/>
      <c r="Y617" s="38">
        <v>0</v>
      </c>
    </row>
    <row r="618" spans="1:25" s="51" customFormat="1" ht="26.25" customHeight="1" x14ac:dyDescent="0.25">
      <c r="A618" s="32">
        <v>511100</v>
      </c>
      <c r="B618" s="31" t="s">
        <v>413</v>
      </c>
      <c r="C618" s="31" t="s">
        <v>166</v>
      </c>
      <c r="D618" s="31" t="s">
        <v>549</v>
      </c>
      <c r="E618" s="31" t="s">
        <v>380</v>
      </c>
      <c r="F618" s="114" t="s">
        <v>548</v>
      </c>
      <c r="G618" s="38"/>
      <c r="H618" s="38"/>
      <c r="I618" s="38"/>
      <c r="J618" s="38"/>
      <c r="K618" s="37"/>
      <c r="L618" s="38"/>
      <c r="M618" s="38"/>
      <c r="N618" s="38"/>
      <c r="O618" s="38">
        <v>0</v>
      </c>
      <c r="P618" s="37"/>
      <c r="Q618" s="6"/>
      <c r="R618" s="6"/>
      <c r="S618" s="6"/>
      <c r="T618" s="6"/>
      <c r="U618" s="28"/>
      <c r="V618" s="38"/>
      <c r="W618" s="38"/>
      <c r="X618" s="37"/>
      <c r="Y618" s="38">
        <v>35000</v>
      </c>
    </row>
    <row r="619" spans="1:25" s="51" customFormat="1" ht="30" x14ac:dyDescent="0.25">
      <c r="A619" s="58"/>
      <c r="B619" s="57"/>
      <c r="C619" s="57"/>
      <c r="D619" s="58"/>
      <c r="E619" s="58"/>
      <c r="F619" s="55" t="s">
        <v>547</v>
      </c>
      <c r="G619" s="48">
        <f>SUM(G621:G627)</f>
        <v>28269.559999999998</v>
      </c>
      <c r="H619" s="48">
        <f>SUM(H621:H627)</f>
        <v>247500</v>
      </c>
      <c r="I619" s="48">
        <f>SUM(I621:I627)</f>
        <v>619834</v>
      </c>
      <c r="J619" s="48">
        <f>SUM(J621:J627)</f>
        <v>619834</v>
      </c>
      <c r="K619" s="49">
        <f>SUM(K621:K627)</f>
        <v>297075</v>
      </c>
      <c r="L619" s="48">
        <f>SUM(L621:L627)</f>
        <v>0</v>
      </c>
      <c r="M619" s="48">
        <f>SUM(M621:M627)</f>
        <v>300000</v>
      </c>
      <c r="N619" s="48">
        <f>SUM(N621:N627)</f>
        <v>300000</v>
      </c>
      <c r="O619" s="48">
        <f>SUM(O621:O627)</f>
        <v>300000</v>
      </c>
      <c r="P619" s="48">
        <f>SUM(P621:P627)</f>
        <v>0</v>
      </c>
      <c r="Q619" s="48">
        <f>SUM(Q621:Q627)</f>
        <v>0</v>
      </c>
      <c r="R619" s="48">
        <f>SUM(R621:R627)</f>
        <v>0</v>
      </c>
      <c r="S619" s="48">
        <f>SUM(S621:S627)</f>
        <v>22790</v>
      </c>
      <c r="T619" s="48">
        <f>SUM(T621:T627)</f>
        <v>342624</v>
      </c>
      <c r="U619" s="48">
        <f>SUM(U621:U627)</f>
        <v>485.58772078325148</v>
      </c>
      <c r="V619" s="48">
        <f>SUM(V621:V627)</f>
        <v>22790</v>
      </c>
      <c r="W619" s="48">
        <f>SUM(W621:W627)</f>
        <v>342624</v>
      </c>
      <c r="X619" s="49">
        <f>O619/I619*100</f>
        <v>48.400055498730303</v>
      </c>
      <c r="Y619" s="48">
        <f>SUM(Y621:Y627)</f>
        <v>300000</v>
      </c>
    </row>
    <row r="620" spans="1:25" s="51" customFormat="1" x14ac:dyDescent="0.25">
      <c r="A620" s="58"/>
      <c r="B620" s="57"/>
      <c r="C620" s="57"/>
      <c r="D620" s="58"/>
      <c r="E620" s="58"/>
      <c r="F620" s="52" t="s">
        <v>546</v>
      </c>
      <c r="G620" s="48"/>
      <c r="H620" s="48"/>
      <c r="I620" s="48"/>
      <c r="J620" s="48"/>
      <c r="K620" s="49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9"/>
      <c r="Y620" s="48"/>
    </row>
    <row r="621" spans="1:25" s="51" customFormat="1" ht="45" x14ac:dyDescent="0.25">
      <c r="A621" s="32">
        <v>412500</v>
      </c>
      <c r="B621" s="31" t="s">
        <v>518</v>
      </c>
      <c r="C621" s="31" t="s">
        <v>166</v>
      </c>
      <c r="D621" s="31" t="s">
        <v>545</v>
      </c>
      <c r="E621" s="113" t="s">
        <v>378</v>
      </c>
      <c r="F621" s="112" t="s">
        <v>544</v>
      </c>
      <c r="G621" s="38">
        <v>8269.56</v>
      </c>
      <c r="H621" s="38">
        <v>177210</v>
      </c>
      <c r="I621" s="38">
        <v>177210</v>
      </c>
      <c r="J621" s="38">
        <v>177210</v>
      </c>
      <c r="K621" s="37">
        <v>177210</v>
      </c>
      <c r="L621" s="38"/>
      <c r="M621" s="38">
        <v>200000</v>
      </c>
      <c r="N621" s="38">
        <v>200000</v>
      </c>
      <c r="O621" s="38">
        <v>200000</v>
      </c>
      <c r="P621" s="37"/>
      <c r="Q621" s="6">
        <f>O621-N621</f>
        <v>0</v>
      </c>
      <c r="R621" s="6">
        <f>N621-O621</f>
        <v>0</v>
      </c>
      <c r="S621" s="6">
        <f>O621-I621</f>
        <v>22790</v>
      </c>
      <c r="T621" s="6"/>
      <c r="U621" s="28">
        <f>O621/I621*100</f>
        <v>112.86044805597879</v>
      </c>
      <c r="V621" s="38">
        <f>O621-I621</f>
        <v>22790</v>
      </c>
      <c r="W621" s="38"/>
      <c r="X621" s="37">
        <f>O621/I621*100</f>
        <v>112.86044805597879</v>
      </c>
      <c r="Y621" s="38">
        <v>180000</v>
      </c>
    </row>
    <row r="622" spans="1:25" s="51" customFormat="1" ht="60" hidden="1" customHeight="1" x14ac:dyDescent="0.25">
      <c r="A622" s="32">
        <v>412500</v>
      </c>
      <c r="B622" s="31" t="s">
        <v>518</v>
      </c>
      <c r="C622" s="31" t="s">
        <v>166</v>
      </c>
      <c r="D622" s="31" t="s">
        <v>543</v>
      </c>
      <c r="E622" s="113"/>
      <c r="F622" s="112" t="s">
        <v>542</v>
      </c>
      <c r="G622" s="38">
        <v>0</v>
      </c>
      <c r="H622" s="38">
        <v>0</v>
      </c>
      <c r="I622" s="38">
        <v>335334</v>
      </c>
      <c r="J622" s="38">
        <v>335334</v>
      </c>
      <c r="K622" s="37">
        <v>114306</v>
      </c>
      <c r="L622" s="38"/>
      <c r="M622" s="38">
        <v>0</v>
      </c>
      <c r="N622" s="38">
        <v>0</v>
      </c>
      <c r="O622" s="38">
        <v>0</v>
      </c>
      <c r="P622" s="37"/>
      <c r="Q622" s="6">
        <f>O622-N622</f>
        <v>0</v>
      </c>
      <c r="R622" s="6">
        <f>N622-O622</f>
        <v>0</v>
      </c>
      <c r="S622" s="6"/>
      <c r="T622" s="6">
        <f>I622-O622</f>
        <v>335334</v>
      </c>
      <c r="U622" s="28">
        <f>O622/I622*100</f>
        <v>0</v>
      </c>
      <c r="V622" s="38"/>
      <c r="W622" s="38">
        <f>I622-O622</f>
        <v>335334</v>
      </c>
      <c r="X622" s="37">
        <f>O622/I622*100</f>
        <v>0</v>
      </c>
      <c r="Y622" s="38">
        <v>0</v>
      </c>
    </row>
    <row r="623" spans="1:25" s="51" customFormat="1" x14ac:dyDescent="0.25">
      <c r="A623" s="32">
        <v>412900</v>
      </c>
      <c r="B623" s="31" t="s">
        <v>518</v>
      </c>
      <c r="C623" s="31" t="s">
        <v>166</v>
      </c>
      <c r="D623" s="31" t="s">
        <v>541</v>
      </c>
      <c r="E623" s="31" t="s">
        <v>376</v>
      </c>
      <c r="F623" s="33" t="s">
        <v>540</v>
      </c>
      <c r="G623" s="38">
        <v>0</v>
      </c>
      <c r="H623" s="38">
        <v>19800</v>
      </c>
      <c r="I623" s="38">
        <v>19800</v>
      </c>
      <c r="J623" s="38">
        <v>19800</v>
      </c>
      <c r="K623" s="37">
        <v>5559</v>
      </c>
      <c r="L623" s="38"/>
      <c r="M623" s="38">
        <v>15000</v>
      </c>
      <c r="N623" s="38">
        <v>15000</v>
      </c>
      <c r="O623" s="38">
        <v>15000</v>
      </c>
      <c r="P623" s="37"/>
      <c r="Q623" s="6">
        <f>O623-N623</f>
        <v>0</v>
      </c>
      <c r="R623" s="6">
        <f>N623-O623</f>
        <v>0</v>
      </c>
      <c r="S623" s="6"/>
      <c r="T623" s="6">
        <f>I623-O623</f>
        <v>4800</v>
      </c>
      <c r="U623" s="28">
        <f>O623/I623*100</f>
        <v>75.757575757575751</v>
      </c>
      <c r="V623" s="38"/>
      <c r="W623" s="38">
        <f>I623-O623</f>
        <v>4800</v>
      </c>
      <c r="X623" s="37">
        <f>O623/I623*100</f>
        <v>75.757575757575751</v>
      </c>
      <c r="Y623" s="38">
        <v>15000</v>
      </c>
    </row>
    <row r="624" spans="1:25" s="51" customFormat="1" x14ac:dyDescent="0.25">
      <c r="A624" s="32">
        <v>412900</v>
      </c>
      <c r="B624" s="31" t="s">
        <v>518</v>
      </c>
      <c r="C624" s="31" t="s">
        <v>166</v>
      </c>
      <c r="D624" s="31" t="s">
        <v>539</v>
      </c>
      <c r="E624" s="31" t="s">
        <v>374</v>
      </c>
      <c r="F624" s="33" t="s">
        <v>538</v>
      </c>
      <c r="G624" s="38">
        <v>0</v>
      </c>
      <c r="H624" s="38">
        <v>49500</v>
      </c>
      <c r="I624" s="38">
        <v>49500</v>
      </c>
      <c r="J624" s="38">
        <v>49500</v>
      </c>
      <c r="K624" s="37">
        <v>0</v>
      </c>
      <c r="L624" s="38"/>
      <c r="M624" s="38">
        <v>48000</v>
      </c>
      <c r="N624" s="38">
        <v>48000</v>
      </c>
      <c r="O624" s="38">
        <v>48000</v>
      </c>
      <c r="P624" s="37"/>
      <c r="Q624" s="6">
        <f>O624-N624</f>
        <v>0</v>
      </c>
      <c r="R624" s="6">
        <f>N624-O624</f>
        <v>0</v>
      </c>
      <c r="S624" s="6"/>
      <c r="T624" s="6">
        <f>I624-O624</f>
        <v>1500</v>
      </c>
      <c r="U624" s="28">
        <f>O624/I624*100</f>
        <v>96.969696969696969</v>
      </c>
      <c r="V624" s="38"/>
      <c r="W624" s="38">
        <f>I624-O624</f>
        <v>1500</v>
      </c>
      <c r="X624" s="37">
        <f>O624/I624*100</f>
        <v>96.969696969696969</v>
      </c>
      <c r="Y624" s="38">
        <v>48000</v>
      </c>
    </row>
    <row r="625" spans="1:25" ht="30" x14ac:dyDescent="0.25">
      <c r="A625" s="32">
        <v>415200</v>
      </c>
      <c r="B625" s="31" t="s">
        <v>518</v>
      </c>
      <c r="C625" s="31" t="s">
        <v>166</v>
      </c>
      <c r="D625" s="31" t="s">
        <v>537</v>
      </c>
      <c r="E625" s="31" t="s">
        <v>372</v>
      </c>
      <c r="F625" s="33" t="s">
        <v>536</v>
      </c>
      <c r="G625" s="38">
        <v>20000</v>
      </c>
      <c r="H625" s="38">
        <v>0</v>
      </c>
      <c r="I625" s="38">
        <v>30000</v>
      </c>
      <c r="J625" s="38">
        <v>30000</v>
      </c>
      <c r="K625" s="37">
        <v>0</v>
      </c>
      <c r="L625" s="38"/>
      <c r="M625" s="38">
        <v>30000</v>
      </c>
      <c r="N625" s="38">
        <v>30000</v>
      </c>
      <c r="O625" s="38">
        <v>30000</v>
      </c>
      <c r="P625" s="37"/>
      <c r="Q625" s="6">
        <f>O625-N625</f>
        <v>0</v>
      </c>
      <c r="R625" s="6">
        <f>N625-O625</f>
        <v>0</v>
      </c>
      <c r="S625" s="6">
        <f>O625-I625</f>
        <v>0</v>
      </c>
      <c r="T625" s="6">
        <f>I625-O625</f>
        <v>0</v>
      </c>
      <c r="U625" s="28">
        <f>O625/I625*100</f>
        <v>100</v>
      </c>
      <c r="V625" s="38">
        <f>O625-I625</f>
        <v>0</v>
      </c>
      <c r="W625" s="38">
        <f>I625-O625</f>
        <v>0</v>
      </c>
      <c r="X625" s="37">
        <f>O625/I625*100</f>
        <v>100</v>
      </c>
      <c r="Y625" s="38">
        <v>50000</v>
      </c>
    </row>
    <row r="626" spans="1:25" x14ac:dyDescent="0.25">
      <c r="A626" s="32">
        <v>511300</v>
      </c>
      <c r="B626" s="31" t="s">
        <v>518</v>
      </c>
      <c r="C626" s="31" t="s">
        <v>166</v>
      </c>
      <c r="D626" s="31" t="s">
        <v>535</v>
      </c>
      <c r="E626" s="31" t="s">
        <v>370</v>
      </c>
      <c r="F626" s="33" t="s">
        <v>534</v>
      </c>
      <c r="G626" s="38">
        <v>0</v>
      </c>
      <c r="H626" s="38">
        <v>0</v>
      </c>
      <c r="I626" s="38">
        <v>7000</v>
      </c>
      <c r="J626" s="38">
        <v>7000</v>
      </c>
      <c r="K626" s="37">
        <v>0</v>
      </c>
      <c r="L626" s="38"/>
      <c r="M626" s="38">
        <v>7000</v>
      </c>
      <c r="N626" s="38">
        <v>7000</v>
      </c>
      <c r="O626" s="38">
        <v>7000</v>
      </c>
      <c r="P626" s="37"/>
      <c r="Q626" s="6">
        <f>O626-N626</f>
        <v>0</v>
      </c>
      <c r="R626" s="6">
        <f>N626-O626</f>
        <v>0</v>
      </c>
      <c r="S626" s="6">
        <f>O626-I626</f>
        <v>0</v>
      </c>
      <c r="T626" s="6">
        <f>I626-O626</f>
        <v>0</v>
      </c>
      <c r="U626" s="28">
        <f>O626/I626*100</f>
        <v>100</v>
      </c>
      <c r="V626" s="38">
        <f>O626-I626</f>
        <v>0</v>
      </c>
      <c r="W626" s="38">
        <f>I626-O626</f>
        <v>0</v>
      </c>
      <c r="X626" s="37">
        <f>O626/I626*100</f>
        <v>100</v>
      </c>
      <c r="Y626" s="38">
        <v>7000</v>
      </c>
    </row>
    <row r="627" spans="1:25" s="7" customFormat="1" ht="15" hidden="1" customHeight="1" x14ac:dyDescent="0.25">
      <c r="A627" s="32">
        <v>511500</v>
      </c>
      <c r="B627" s="31" t="s">
        <v>518</v>
      </c>
      <c r="C627" s="31" t="s">
        <v>166</v>
      </c>
      <c r="D627" s="31" t="s">
        <v>533</v>
      </c>
      <c r="E627" s="31"/>
      <c r="F627" s="33" t="s">
        <v>532</v>
      </c>
      <c r="G627" s="38">
        <v>0</v>
      </c>
      <c r="H627" s="38">
        <v>990</v>
      </c>
      <c r="I627" s="38">
        <v>990</v>
      </c>
      <c r="J627" s="38">
        <v>990</v>
      </c>
      <c r="K627" s="37">
        <v>0</v>
      </c>
      <c r="L627" s="38"/>
      <c r="M627" s="38">
        <v>0</v>
      </c>
      <c r="N627" s="38">
        <v>0</v>
      </c>
      <c r="O627" s="38">
        <v>0</v>
      </c>
      <c r="P627" s="37"/>
      <c r="Q627" s="6">
        <f>O627-N627</f>
        <v>0</v>
      </c>
      <c r="R627" s="6">
        <f>N627-O627</f>
        <v>0</v>
      </c>
      <c r="S627" s="6"/>
      <c r="T627" s="6">
        <f>I627-O627</f>
        <v>990</v>
      </c>
      <c r="U627" s="28">
        <f>O627/I627*100</f>
        <v>0</v>
      </c>
      <c r="V627" s="38"/>
      <c r="W627" s="38">
        <f>I627-O627</f>
        <v>990</v>
      </c>
      <c r="X627" s="37">
        <f>O627/I627*100</f>
        <v>0</v>
      </c>
      <c r="Y627" s="38">
        <v>0</v>
      </c>
    </row>
    <row r="628" spans="1:25" s="7" customFormat="1" ht="30" x14ac:dyDescent="0.25">
      <c r="A628" s="58"/>
      <c r="B628" s="57"/>
      <c r="C628" s="57"/>
      <c r="D628" s="57"/>
      <c r="E628" s="57"/>
      <c r="F628" s="55" t="s">
        <v>531</v>
      </c>
      <c r="G628" s="48">
        <f>SUM(G630:G652)</f>
        <v>1922813.52</v>
      </c>
      <c r="H628" s="48">
        <f>SUM(H630:H652)</f>
        <v>1231670</v>
      </c>
      <c r="I628" s="48">
        <f>SUM(I630:I652)</f>
        <v>2914114</v>
      </c>
      <c r="J628" s="48">
        <f>SUM(J630:J652)</f>
        <v>2953954</v>
      </c>
      <c r="K628" s="49">
        <f>SUM(K630:K652)</f>
        <v>1638773</v>
      </c>
      <c r="L628" s="48">
        <f>SUM(L630:L652)</f>
        <v>0</v>
      </c>
      <c r="M628" s="48">
        <f>SUM(M630:M652)</f>
        <v>1955000</v>
      </c>
      <c r="N628" s="48">
        <f>SUM(N630:N652)</f>
        <v>1745000</v>
      </c>
      <c r="O628" s="48">
        <f>SUM(O630:O653)</f>
        <v>1775000</v>
      </c>
      <c r="P628" s="48">
        <f>SUM(P630:P653)</f>
        <v>0</v>
      </c>
      <c r="Q628" s="48">
        <f>SUM(Q630:Q653)</f>
        <v>90000</v>
      </c>
      <c r="R628" s="48">
        <f>SUM(R630:R653)</f>
        <v>60000</v>
      </c>
      <c r="S628" s="48">
        <f>SUM(S630:S653)</f>
        <v>398130</v>
      </c>
      <c r="T628" s="48">
        <f>SUM(T630:T653)</f>
        <v>1447244</v>
      </c>
      <c r="U628" s="48">
        <f>SUM(U630:U653)</f>
        <v>608.14221883404275</v>
      </c>
      <c r="V628" s="48">
        <f>SUM(V630:V653)</f>
        <v>398130</v>
      </c>
      <c r="W628" s="48">
        <f>SUM(W630:W653)</f>
        <v>1537244</v>
      </c>
      <c r="X628" s="48">
        <f>SUM(X630:X653)</f>
        <v>608.14221883404275</v>
      </c>
      <c r="Y628" s="48">
        <f>SUM(Y630:Y653)</f>
        <v>2271000</v>
      </c>
    </row>
    <row r="629" spans="1:25" s="7" customFormat="1" x14ac:dyDescent="0.25">
      <c r="A629" s="58"/>
      <c r="B629" s="57"/>
      <c r="C629" s="57"/>
      <c r="D629" s="57"/>
      <c r="E629" s="57"/>
      <c r="F629" s="52" t="s">
        <v>484</v>
      </c>
      <c r="G629" s="48"/>
      <c r="H629" s="48"/>
      <c r="I629" s="48"/>
      <c r="J629" s="48"/>
      <c r="K629" s="49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9"/>
      <c r="Y629" s="48"/>
    </row>
    <row r="630" spans="1:25" s="7" customFormat="1" x14ac:dyDescent="0.25">
      <c r="A630" s="32">
        <v>412100</v>
      </c>
      <c r="B630" s="31" t="s">
        <v>410</v>
      </c>
      <c r="C630" s="31" t="s">
        <v>166</v>
      </c>
      <c r="D630" s="31" t="s">
        <v>530</v>
      </c>
      <c r="E630" s="31" t="s">
        <v>368</v>
      </c>
      <c r="F630" s="33" t="s">
        <v>529</v>
      </c>
      <c r="G630" s="38">
        <v>17808.12</v>
      </c>
      <c r="H630" s="38">
        <v>17820</v>
      </c>
      <c r="I630" s="38">
        <v>17820</v>
      </c>
      <c r="J630" s="38">
        <v>17820</v>
      </c>
      <c r="K630" s="37">
        <v>13344</v>
      </c>
      <c r="L630" s="38"/>
      <c r="M630" s="38">
        <v>20000</v>
      </c>
      <c r="N630" s="38">
        <v>20000</v>
      </c>
      <c r="O630" s="38">
        <v>20000</v>
      </c>
      <c r="P630" s="37"/>
      <c r="Q630" s="6">
        <f>O630-N630</f>
        <v>0</v>
      </c>
      <c r="R630" s="6">
        <f>N630-O630</f>
        <v>0</v>
      </c>
      <c r="S630" s="6">
        <f>O630-I630</f>
        <v>2180</v>
      </c>
      <c r="T630" s="6"/>
      <c r="U630" s="28">
        <f>O630/I630*100</f>
        <v>112.2334455667789</v>
      </c>
      <c r="V630" s="38">
        <f>O630-I630</f>
        <v>2180</v>
      </c>
      <c r="W630" s="38"/>
      <c r="X630" s="37">
        <f>O630/I630*100</f>
        <v>112.2334455667789</v>
      </c>
      <c r="Y630" s="38">
        <v>20000</v>
      </c>
    </row>
    <row r="631" spans="1:25" s="7" customFormat="1" x14ac:dyDescent="0.25">
      <c r="A631" s="32">
        <v>412500</v>
      </c>
      <c r="B631" s="31" t="s">
        <v>410</v>
      </c>
      <c r="C631" s="31" t="s">
        <v>166</v>
      </c>
      <c r="D631" s="31" t="s">
        <v>528</v>
      </c>
      <c r="E631" s="31" t="s">
        <v>366</v>
      </c>
      <c r="F631" s="33" t="s">
        <v>527</v>
      </c>
      <c r="G631" s="38">
        <v>309613.56</v>
      </c>
      <c r="H631" s="38">
        <v>787050</v>
      </c>
      <c r="I631" s="38">
        <v>787050</v>
      </c>
      <c r="J631" s="38">
        <v>792050</v>
      </c>
      <c r="K631" s="37">
        <v>790068</v>
      </c>
      <c r="L631" s="38"/>
      <c r="M631" s="38">
        <v>1000000</v>
      </c>
      <c r="N631" s="38">
        <v>890000</v>
      </c>
      <c r="O631" s="38">
        <v>890000</v>
      </c>
      <c r="P631" s="37"/>
      <c r="Q631" s="6">
        <f>O631-N631</f>
        <v>0</v>
      </c>
      <c r="R631" s="6">
        <f>N631-O631</f>
        <v>0</v>
      </c>
      <c r="S631" s="6">
        <f>O631-I631</f>
        <v>102950</v>
      </c>
      <c r="T631" s="6"/>
      <c r="U631" s="28">
        <f>O631/I631*100</f>
        <v>113.080490438981</v>
      </c>
      <c r="V631" s="38">
        <f>O631-I631</f>
        <v>102950</v>
      </c>
      <c r="W631" s="38"/>
      <c r="X631" s="37">
        <f>O631/I631*100</f>
        <v>113.080490438981</v>
      </c>
      <c r="Y631" s="38">
        <v>497000</v>
      </c>
    </row>
    <row r="632" spans="1:25" s="7" customFormat="1" x14ac:dyDescent="0.25">
      <c r="A632" s="32">
        <v>412800</v>
      </c>
      <c r="B632" s="31" t="s">
        <v>410</v>
      </c>
      <c r="C632" s="31" t="s">
        <v>166</v>
      </c>
      <c r="D632" s="31" t="s">
        <v>526</v>
      </c>
      <c r="E632" s="31" t="s">
        <v>364</v>
      </c>
      <c r="F632" s="33" t="s">
        <v>525</v>
      </c>
      <c r="G632" s="38">
        <v>296767.59999999998</v>
      </c>
      <c r="H632" s="38">
        <v>297000</v>
      </c>
      <c r="I632" s="38">
        <v>297000</v>
      </c>
      <c r="J632" s="38">
        <v>297000</v>
      </c>
      <c r="K632" s="37">
        <v>204405</v>
      </c>
      <c r="L632" s="38"/>
      <c r="M632" s="38">
        <v>300000</v>
      </c>
      <c r="N632" s="38">
        <v>300000</v>
      </c>
      <c r="O632" s="38">
        <v>300000</v>
      </c>
      <c r="P632" s="37"/>
      <c r="Q632" s="6">
        <f>O632-N632</f>
        <v>0</v>
      </c>
      <c r="R632" s="6">
        <f>N632-O632</f>
        <v>0</v>
      </c>
      <c r="S632" s="6">
        <f>O632-I632</f>
        <v>3000</v>
      </c>
      <c r="T632" s="6"/>
      <c r="U632" s="28">
        <f>O632/I632*100</f>
        <v>101.01010101010101</v>
      </c>
      <c r="V632" s="38">
        <f>O632-I632</f>
        <v>3000</v>
      </c>
      <c r="W632" s="38"/>
      <c r="X632" s="37">
        <f>O632/I632*100</f>
        <v>101.01010101010101</v>
      </c>
      <c r="Y632" s="38">
        <v>200000</v>
      </c>
    </row>
    <row r="633" spans="1:25" s="7" customFormat="1" ht="30" hidden="1" customHeight="1" x14ac:dyDescent="0.25">
      <c r="A633" s="32">
        <v>412900</v>
      </c>
      <c r="B633" s="31" t="s">
        <v>410</v>
      </c>
      <c r="C633" s="31" t="s">
        <v>166</v>
      </c>
      <c r="D633" s="31" t="s">
        <v>524</v>
      </c>
      <c r="E633" s="31"/>
      <c r="F633" s="33" t="s">
        <v>523</v>
      </c>
      <c r="G633" s="38">
        <v>0</v>
      </c>
      <c r="H633" s="38">
        <v>19800</v>
      </c>
      <c r="I633" s="38">
        <v>15000</v>
      </c>
      <c r="J633" s="38">
        <v>5558</v>
      </c>
      <c r="K633" s="37"/>
      <c r="L633" s="38"/>
      <c r="M633" s="38">
        <v>30000</v>
      </c>
      <c r="N633" s="38">
        <v>30000</v>
      </c>
      <c r="O633" s="38">
        <v>0</v>
      </c>
      <c r="P633" s="37"/>
      <c r="Q633" s="6"/>
      <c r="R633" s="6">
        <f>N633-O633</f>
        <v>30000</v>
      </c>
      <c r="S633" s="6"/>
      <c r="T633" s="6">
        <f>I633-O633</f>
        <v>15000</v>
      </c>
      <c r="U633" s="28">
        <f>O633/I633*100</f>
        <v>0</v>
      </c>
      <c r="V633" s="38"/>
      <c r="W633" s="38">
        <f>I633-O633</f>
        <v>15000</v>
      </c>
      <c r="X633" s="37">
        <f>O633/I633*100</f>
        <v>0</v>
      </c>
      <c r="Y633" s="38">
        <v>0</v>
      </c>
    </row>
    <row r="634" spans="1:25" s="7" customFormat="1" ht="30" hidden="1" customHeight="1" x14ac:dyDescent="0.25">
      <c r="A634" s="32">
        <v>412900</v>
      </c>
      <c r="B634" s="31" t="s">
        <v>410</v>
      </c>
      <c r="C634" s="31" t="s">
        <v>166</v>
      </c>
      <c r="D634" s="31" t="s">
        <v>522</v>
      </c>
      <c r="E634" s="31"/>
      <c r="F634" s="33" t="s">
        <v>521</v>
      </c>
      <c r="G634" s="38">
        <v>0</v>
      </c>
      <c r="H634" s="38">
        <v>0</v>
      </c>
      <c r="I634" s="38">
        <v>15000</v>
      </c>
      <c r="J634" s="38">
        <v>5557</v>
      </c>
      <c r="K634" s="37"/>
      <c r="L634" s="38"/>
      <c r="M634" s="38">
        <v>0</v>
      </c>
      <c r="N634" s="38">
        <v>0</v>
      </c>
      <c r="O634" s="38">
        <v>0</v>
      </c>
      <c r="P634" s="37"/>
      <c r="Q634" s="6">
        <f>O634-N634</f>
        <v>0</v>
      </c>
      <c r="R634" s="6">
        <f>N634-O634</f>
        <v>0</v>
      </c>
      <c r="S634" s="6"/>
      <c r="T634" s="6">
        <f>I634-O634</f>
        <v>15000</v>
      </c>
      <c r="U634" s="28">
        <f>O634/I634*100</f>
        <v>0</v>
      </c>
      <c r="V634" s="38"/>
      <c r="W634" s="38">
        <f>I634-O634</f>
        <v>15000</v>
      </c>
      <c r="X634" s="37">
        <f>O634/I634*100</f>
        <v>0</v>
      </c>
      <c r="Y634" s="38">
        <v>0</v>
      </c>
    </row>
    <row r="635" spans="1:25" s="7" customFormat="1" ht="30" x14ac:dyDescent="0.25">
      <c r="A635" s="32">
        <v>415200</v>
      </c>
      <c r="B635" s="31" t="s">
        <v>518</v>
      </c>
      <c r="C635" s="31" t="s">
        <v>166</v>
      </c>
      <c r="D635" s="31" t="s">
        <v>520</v>
      </c>
      <c r="E635" s="31" t="s">
        <v>362</v>
      </c>
      <c r="F635" s="33" t="s">
        <v>519</v>
      </c>
      <c r="G635" s="38">
        <v>0</v>
      </c>
      <c r="H635" s="38"/>
      <c r="I635" s="38">
        <v>0</v>
      </c>
      <c r="J635" s="38">
        <v>23000</v>
      </c>
      <c r="K635" s="37">
        <v>0</v>
      </c>
      <c r="L635" s="38"/>
      <c r="M635" s="38">
        <v>100000</v>
      </c>
      <c r="N635" s="38">
        <v>100000</v>
      </c>
      <c r="O635" s="38">
        <v>100000</v>
      </c>
      <c r="P635" s="37"/>
      <c r="Q635" s="6">
        <f>O635-N635</f>
        <v>0</v>
      </c>
      <c r="R635" s="6">
        <f>N635-O635</f>
        <v>0</v>
      </c>
      <c r="S635" s="6">
        <f>O635-I635</f>
        <v>100000</v>
      </c>
      <c r="T635" s="6"/>
      <c r="U635" s="28"/>
      <c r="V635" s="38">
        <f>O635-I635</f>
        <v>100000</v>
      </c>
      <c r="W635" s="38"/>
      <c r="X635" s="37"/>
      <c r="Y635" s="38">
        <v>100000</v>
      </c>
    </row>
    <row r="636" spans="1:25" s="7" customFormat="1" ht="30" hidden="1" customHeight="1" x14ac:dyDescent="0.25">
      <c r="A636" s="32">
        <v>415200</v>
      </c>
      <c r="B636" s="31" t="s">
        <v>518</v>
      </c>
      <c r="C636" s="31" t="s">
        <v>166</v>
      </c>
      <c r="D636" s="31" t="s">
        <v>28</v>
      </c>
      <c r="E636" s="31"/>
      <c r="F636" s="33" t="s">
        <v>517</v>
      </c>
      <c r="G636" s="38">
        <v>0</v>
      </c>
      <c r="H636" s="38"/>
      <c r="I636" s="38">
        <v>0</v>
      </c>
      <c r="J636" s="38">
        <v>0</v>
      </c>
      <c r="K636" s="37">
        <v>0</v>
      </c>
      <c r="L636" s="38"/>
      <c r="M636" s="38">
        <v>15000</v>
      </c>
      <c r="N636" s="38">
        <v>15000</v>
      </c>
      <c r="O636" s="38">
        <v>0</v>
      </c>
      <c r="P636" s="37"/>
      <c r="Q636" s="6"/>
      <c r="R636" s="6">
        <f>N636-O636</f>
        <v>15000</v>
      </c>
      <c r="S636" s="6">
        <f>O636-I636</f>
        <v>0</v>
      </c>
      <c r="T636" s="6"/>
      <c r="U636" s="28"/>
      <c r="V636" s="38">
        <f>O636-I636</f>
        <v>0</v>
      </c>
      <c r="W636" s="38">
        <f>I636-O636</f>
        <v>0</v>
      </c>
      <c r="X636" s="37"/>
      <c r="Y636" s="38">
        <v>0</v>
      </c>
    </row>
    <row r="637" spans="1:25" s="7" customFormat="1" ht="30" hidden="1" customHeight="1" x14ac:dyDescent="0.25">
      <c r="A637" s="32">
        <v>511100</v>
      </c>
      <c r="B637" s="31" t="s">
        <v>410</v>
      </c>
      <c r="C637" s="31" t="s">
        <v>166</v>
      </c>
      <c r="D637" s="31" t="s">
        <v>28</v>
      </c>
      <c r="E637" s="31"/>
      <c r="F637" s="33" t="s">
        <v>516</v>
      </c>
      <c r="G637" s="38">
        <v>0</v>
      </c>
      <c r="H637" s="38"/>
      <c r="I637" s="38">
        <v>0</v>
      </c>
      <c r="J637" s="38">
        <v>0</v>
      </c>
      <c r="K637" s="37">
        <v>0</v>
      </c>
      <c r="L637" s="38"/>
      <c r="M637" s="38">
        <v>15000</v>
      </c>
      <c r="N637" s="38">
        <v>15000</v>
      </c>
      <c r="O637" s="38">
        <v>0</v>
      </c>
      <c r="P637" s="37"/>
      <c r="Q637" s="6"/>
      <c r="R637" s="6">
        <f>N637-O637</f>
        <v>15000</v>
      </c>
      <c r="S637" s="6">
        <f>O637-I637</f>
        <v>0</v>
      </c>
      <c r="T637" s="6"/>
      <c r="U637" s="28"/>
      <c r="V637" s="38">
        <f>O637-I637</f>
        <v>0</v>
      </c>
      <c r="W637" s="38">
        <f>I637-O637</f>
        <v>0</v>
      </c>
      <c r="X637" s="37"/>
      <c r="Y637" s="38">
        <v>0</v>
      </c>
    </row>
    <row r="638" spans="1:25" s="7" customFormat="1" ht="30" hidden="1" customHeight="1" x14ac:dyDescent="0.25">
      <c r="A638" s="32">
        <v>511100</v>
      </c>
      <c r="B638" s="31" t="s">
        <v>410</v>
      </c>
      <c r="C638" s="31" t="s">
        <v>166</v>
      </c>
      <c r="D638" s="31" t="s">
        <v>515</v>
      </c>
      <c r="E638" s="31"/>
      <c r="F638" s="33" t="s">
        <v>514</v>
      </c>
      <c r="G638" s="38">
        <v>0</v>
      </c>
      <c r="H638" s="38">
        <v>0</v>
      </c>
      <c r="I638" s="38">
        <v>0</v>
      </c>
      <c r="J638" s="38">
        <v>9442</v>
      </c>
      <c r="K638" s="37"/>
      <c r="L638" s="38"/>
      <c r="M638" s="38">
        <v>0</v>
      </c>
      <c r="N638" s="38">
        <v>0</v>
      </c>
      <c r="O638" s="38">
        <v>0</v>
      </c>
      <c r="P638" s="37"/>
      <c r="Q638" s="6">
        <f>O638-N638</f>
        <v>0</v>
      </c>
      <c r="R638" s="6">
        <f>N638-O638</f>
        <v>0</v>
      </c>
      <c r="S638" s="6">
        <f>O638-I638</f>
        <v>0</v>
      </c>
      <c r="T638" s="6">
        <f>I638-O638</f>
        <v>0</v>
      </c>
      <c r="U638" s="28"/>
      <c r="V638" s="38">
        <f>O638-I638</f>
        <v>0</v>
      </c>
      <c r="W638" s="38">
        <f>I638-O638</f>
        <v>0</v>
      </c>
      <c r="X638" s="37"/>
      <c r="Y638" s="38">
        <v>0</v>
      </c>
    </row>
    <row r="639" spans="1:25" s="7" customFormat="1" ht="15" hidden="1" customHeight="1" x14ac:dyDescent="0.25">
      <c r="A639" s="32">
        <v>511100</v>
      </c>
      <c r="B639" s="31" t="s">
        <v>410</v>
      </c>
      <c r="C639" s="31" t="s">
        <v>166</v>
      </c>
      <c r="D639" s="31" t="s">
        <v>513</v>
      </c>
      <c r="E639" s="31"/>
      <c r="F639" s="33" t="s">
        <v>512</v>
      </c>
      <c r="G639" s="38">
        <v>0</v>
      </c>
      <c r="H639" s="38">
        <v>0</v>
      </c>
      <c r="I639" s="38">
        <v>0</v>
      </c>
      <c r="J639" s="38">
        <v>9443</v>
      </c>
      <c r="K639" s="37"/>
      <c r="L639" s="38"/>
      <c r="M639" s="38">
        <v>0</v>
      </c>
      <c r="N639" s="38">
        <v>0</v>
      </c>
      <c r="O639" s="38">
        <v>0</v>
      </c>
      <c r="P639" s="37"/>
      <c r="Q639" s="6">
        <f>O639-N639</f>
        <v>0</v>
      </c>
      <c r="R639" s="6">
        <f>N639-O639</f>
        <v>0</v>
      </c>
      <c r="S639" s="6">
        <f>O639-I639</f>
        <v>0</v>
      </c>
      <c r="T639" s="6">
        <f>I639-O639</f>
        <v>0</v>
      </c>
      <c r="U639" s="28"/>
      <c r="V639" s="38">
        <f>O639-I639</f>
        <v>0</v>
      </c>
      <c r="W639" s="38">
        <f>I639-O639</f>
        <v>0</v>
      </c>
      <c r="X639" s="37"/>
      <c r="Y639" s="38">
        <v>0</v>
      </c>
    </row>
    <row r="640" spans="1:25" s="7" customFormat="1" ht="60" x14ac:dyDescent="0.25">
      <c r="A640" s="32">
        <v>511100</v>
      </c>
      <c r="B640" s="31" t="s">
        <v>410</v>
      </c>
      <c r="C640" s="31" t="s">
        <v>166</v>
      </c>
      <c r="D640" s="31" t="s">
        <v>511</v>
      </c>
      <c r="E640" s="31" t="s">
        <v>360</v>
      </c>
      <c r="F640" s="95" t="s">
        <v>510</v>
      </c>
      <c r="G640" s="38">
        <v>0</v>
      </c>
      <c r="H640" s="38">
        <v>0</v>
      </c>
      <c r="I640" s="38">
        <v>0</v>
      </c>
      <c r="J640" s="38">
        <v>0</v>
      </c>
      <c r="K640" s="37"/>
      <c r="L640" s="38"/>
      <c r="M640" s="38">
        <v>200000</v>
      </c>
      <c r="N640" s="38">
        <v>100000</v>
      </c>
      <c r="O640" s="38">
        <v>100000</v>
      </c>
      <c r="P640" s="37"/>
      <c r="Q640" s="6">
        <f>O640-N640</f>
        <v>0</v>
      </c>
      <c r="R640" s="6">
        <f>N640-O640</f>
        <v>0</v>
      </c>
      <c r="S640" s="6">
        <f>O640-I640</f>
        <v>100000</v>
      </c>
      <c r="T640" s="6"/>
      <c r="U640" s="28"/>
      <c r="V640" s="38">
        <f>O640-I640</f>
        <v>100000</v>
      </c>
      <c r="W640" s="38"/>
      <c r="X640" s="37"/>
      <c r="Y640" s="38">
        <v>520000</v>
      </c>
    </row>
    <row r="641" spans="1:25" s="7" customFormat="1" x14ac:dyDescent="0.25">
      <c r="A641" s="32">
        <v>511100</v>
      </c>
      <c r="B641" s="31" t="s">
        <v>410</v>
      </c>
      <c r="C641" s="31" t="s">
        <v>166</v>
      </c>
      <c r="D641" s="31" t="s">
        <v>509</v>
      </c>
      <c r="E641" s="31" t="s">
        <v>358</v>
      </c>
      <c r="F641" s="111" t="s">
        <v>508</v>
      </c>
      <c r="G641" s="38"/>
      <c r="H641" s="38"/>
      <c r="I641" s="38"/>
      <c r="J641" s="38"/>
      <c r="K641" s="37"/>
      <c r="L641" s="38"/>
      <c r="M641" s="38"/>
      <c r="N641" s="38"/>
      <c r="O641" s="38">
        <v>0</v>
      </c>
      <c r="P641" s="37"/>
      <c r="Q641" s="6"/>
      <c r="R641" s="6"/>
      <c r="S641" s="6"/>
      <c r="T641" s="6"/>
      <c r="U641" s="28"/>
      <c r="V641" s="38"/>
      <c r="W641" s="38"/>
      <c r="X641" s="37"/>
      <c r="Y641" s="38">
        <v>70000</v>
      </c>
    </row>
    <row r="642" spans="1:25" s="7" customFormat="1" ht="45" x14ac:dyDescent="0.25">
      <c r="A642" s="32">
        <v>511100</v>
      </c>
      <c r="B642" s="31" t="s">
        <v>410</v>
      </c>
      <c r="C642" s="31" t="s">
        <v>166</v>
      </c>
      <c r="D642" s="31" t="s">
        <v>507</v>
      </c>
      <c r="E642" s="31" t="s">
        <v>356</v>
      </c>
      <c r="F642" s="33" t="s">
        <v>506</v>
      </c>
      <c r="G642" s="38"/>
      <c r="H642" s="38">
        <v>0</v>
      </c>
      <c r="I642" s="38">
        <v>165000</v>
      </c>
      <c r="J642" s="38">
        <v>165000</v>
      </c>
      <c r="K642" s="37"/>
      <c r="L642" s="38"/>
      <c r="M642" s="38">
        <v>165000</v>
      </c>
      <c r="N642" s="38">
        <v>165000</v>
      </c>
      <c r="O642" s="38">
        <v>165000</v>
      </c>
      <c r="P642" s="37"/>
      <c r="Q642" s="6">
        <f>O642-N642</f>
        <v>0</v>
      </c>
      <c r="R642" s="6">
        <f>N642-O642</f>
        <v>0</v>
      </c>
      <c r="S642" s="6">
        <f>O642-I642</f>
        <v>0</v>
      </c>
      <c r="T642" s="6">
        <f>I642-O642</f>
        <v>0</v>
      </c>
      <c r="U642" s="28">
        <f>O642/I642*100</f>
        <v>100</v>
      </c>
      <c r="V642" s="38">
        <f>O642-I642</f>
        <v>0</v>
      </c>
      <c r="W642" s="38">
        <f>I642-O642</f>
        <v>0</v>
      </c>
      <c r="X642" s="37">
        <f>O642/I642*100</f>
        <v>100</v>
      </c>
      <c r="Y642" s="38">
        <v>215000</v>
      </c>
    </row>
    <row r="643" spans="1:25" s="7" customFormat="1" x14ac:dyDescent="0.25">
      <c r="A643" s="32">
        <v>511100</v>
      </c>
      <c r="B643" s="31" t="s">
        <v>410</v>
      </c>
      <c r="C643" s="31" t="s">
        <v>166</v>
      </c>
      <c r="D643" s="31" t="s">
        <v>487</v>
      </c>
      <c r="E643" s="31" t="s">
        <v>352</v>
      </c>
      <c r="F643" s="110" t="s">
        <v>505</v>
      </c>
      <c r="G643" s="38"/>
      <c r="H643" s="38"/>
      <c r="I643" s="38"/>
      <c r="J643" s="38"/>
      <c r="K643" s="37"/>
      <c r="L643" s="38"/>
      <c r="M643" s="38"/>
      <c r="N643" s="38"/>
      <c r="O643" s="38">
        <v>0</v>
      </c>
      <c r="P643" s="37"/>
      <c r="Q643" s="6"/>
      <c r="R643" s="6"/>
      <c r="S643" s="6"/>
      <c r="T643" s="6"/>
      <c r="U643" s="28"/>
      <c r="V643" s="38"/>
      <c r="W643" s="38"/>
      <c r="X643" s="37"/>
      <c r="Y643" s="38">
        <v>42000</v>
      </c>
    </row>
    <row r="644" spans="1:25" s="7" customFormat="1" x14ac:dyDescent="0.25">
      <c r="A644" s="32">
        <v>511100</v>
      </c>
      <c r="B644" s="31" t="s">
        <v>410</v>
      </c>
      <c r="C644" s="31" t="s">
        <v>166</v>
      </c>
      <c r="D644" s="31" t="s">
        <v>503</v>
      </c>
      <c r="E644" s="31" t="s">
        <v>350</v>
      </c>
      <c r="F644" s="110" t="s">
        <v>504</v>
      </c>
      <c r="G644" s="38"/>
      <c r="H644" s="38"/>
      <c r="I644" s="38"/>
      <c r="J644" s="38"/>
      <c r="K644" s="37"/>
      <c r="L644" s="38"/>
      <c r="M644" s="38"/>
      <c r="N644" s="38"/>
      <c r="O644" s="38">
        <v>0</v>
      </c>
      <c r="P644" s="37"/>
      <c r="Q644" s="6"/>
      <c r="R644" s="6"/>
      <c r="S644" s="6"/>
      <c r="T644" s="6"/>
      <c r="U644" s="28"/>
      <c r="V644" s="38"/>
      <c r="W644" s="38"/>
      <c r="X644" s="37"/>
      <c r="Y644" s="38">
        <v>41000</v>
      </c>
    </row>
    <row r="645" spans="1:25" s="7" customFormat="1" ht="30" x14ac:dyDescent="0.25">
      <c r="A645" s="32">
        <v>511100</v>
      </c>
      <c r="B645" s="31" t="s">
        <v>410</v>
      </c>
      <c r="C645" s="31" t="s">
        <v>166</v>
      </c>
      <c r="D645" s="31" t="s">
        <v>503</v>
      </c>
      <c r="E645" s="31" t="s">
        <v>348</v>
      </c>
      <c r="F645" s="95" t="s">
        <v>502</v>
      </c>
      <c r="G645" s="38"/>
      <c r="H645" s="38"/>
      <c r="I645" s="38"/>
      <c r="J645" s="38"/>
      <c r="K645" s="37"/>
      <c r="L645" s="38"/>
      <c r="M645" s="38"/>
      <c r="N645" s="38"/>
      <c r="O645" s="38">
        <v>0</v>
      </c>
      <c r="P645" s="37"/>
      <c r="Q645" s="6"/>
      <c r="R645" s="6"/>
      <c r="S645" s="6"/>
      <c r="T645" s="6"/>
      <c r="U645" s="28"/>
      <c r="V645" s="38"/>
      <c r="W645" s="38"/>
      <c r="X645" s="37"/>
      <c r="Y645" s="38">
        <v>66000</v>
      </c>
    </row>
    <row r="646" spans="1:25" s="7" customFormat="1" ht="30" x14ac:dyDescent="0.25">
      <c r="A646" s="32">
        <v>511200</v>
      </c>
      <c r="B646" s="31" t="s">
        <v>410</v>
      </c>
      <c r="C646" s="31" t="s">
        <v>166</v>
      </c>
      <c r="D646" s="31" t="s">
        <v>501</v>
      </c>
      <c r="E646" s="31" t="s">
        <v>342</v>
      </c>
      <c r="F646" s="33" t="s">
        <v>500</v>
      </c>
      <c r="G646" s="38">
        <v>0</v>
      </c>
      <c r="H646" s="38">
        <v>110000</v>
      </c>
      <c r="I646" s="38">
        <v>110000</v>
      </c>
      <c r="J646" s="38">
        <v>110000</v>
      </c>
      <c r="K646" s="37"/>
      <c r="L646" s="38"/>
      <c r="M646" s="38">
        <v>110000</v>
      </c>
      <c r="N646" s="38">
        <v>110000</v>
      </c>
      <c r="O646" s="38">
        <v>200000</v>
      </c>
      <c r="P646" s="37"/>
      <c r="Q646" s="6">
        <f>O646-N646</f>
        <v>90000</v>
      </c>
      <c r="R646" s="6"/>
      <c r="S646" s="6">
        <f>O646-I646</f>
        <v>90000</v>
      </c>
      <c r="T646" s="6">
        <f>I646-O646</f>
        <v>-90000</v>
      </c>
      <c r="U646" s="28">
        <f>O646/I646*100</f>
        <v>181.81818181818181</v>
      </c>
      <c r="V646" s="38">
        <f>O646-I646</f>
        <v>90000</v>
      </c>
      <c r="W646" s="38"/>
      <c r="X646" s="37">
        <f>O646/I646*100</f>
        <v>181.81818181818181</v>
      </c>
      <c r="Y646" s="38">
        <v>200000</v>
      </c>
    </row>
    <row r="647" spans="1:25" s="7" customFormat="1" ht="30" hidden="1" customHeight="1" x14ac:dyDescent="0.25">
      <c r="A647" s="32">
        <v>511200</v>
      </c>
      <c r="B647" s="31" t="s">
        <v>410</v>
      </c>
      <c r="C647" s="31" t="s">
        <v>166</v>
      </c>
      <c r="D647" s="31" t="s">
        <v>499</v>
      </c>
      <c r="E647" s="31"/>
      <c r="F647" s="33" t="s">
        <v>498</v>
      </c>
      <c r="G647" s="38">
        <v>0</v>
      </c>
      <c r="H647" s="38"/>
      <c r="I647" s="38">
        <v>0</v>
      </c>
      <c r="J647" s="38">
        <v>11840</v>
      </c>
      <c r="K647" s="37">
        <v>11840</v>
      </c>
      <c r="L647" s="38"/>
      <c r="M647" s="38">
        <v>0</v>
      </c>
      <c r="N647" s="38">
        <v>0</v>
      </c>
      <c r="O647" s="38">
        <v>0</v>
      </c>
      <c r="P647" s="37"/>
      <c r="Q647" s="6">
        <f>O647-N647</f>
        <v>0</v>
      </c>
      <c r="R647" s="6">
        <f>N647-O647</f>
        <v>0</v>
      </c>
      <c r="S647" s="6">
        <f>O647-I647</f>
        <v>0</v>
      </c>
      <c r="T647" s="6">
        <f>I647-O647</f>
        <v>0</v>
      </c>
      <c r="U647" s="28"/>
      <c r="V647" s="38">
        <f>O647-I647</f>
        <v>0</v>
      </c>
      <c r="W647" s="38">
        <f>I647-O647</f>
        <v>0</v>
      </c>
      <c r="X647" s="37"/>
      <c r="Y647" s="38">
        <v>0</v>
      </c>
    </row>
    <row r="648" spans="1:25" s="7" customFormat="1" ht="60" hidden="1" customHeight="1" x14ac:dyDescent="0.25">
      <c r="A648" s="32">
        <v>511200</v>
      </c>
      <c r="B648" s="31" t="s">
        <v>410</v>
      </c>
      <c r="C648" s="31" t="s">
        <v>166</v>
      </c>
      <c r="D648" s="31" t="s">
        <v>497</v>
      </c>
      <c r="E648" s="31"/>
      <c r="F648" s="33" t="s">
        <v>496</v>
      </c>
      <c r="G648" s="38"/>
      <c r="H648" s="38">
        <v>0</v>
      </c>
      <c r="I648" s="38">
        <v>60840</v>
      </c>
      <c r="J648" s="38">
        <v>60840</v>
      </c>
      <c r="K648" s="37">
        <v>49245</v>
      </c>
      <c r="L648" s="38"/>
      <c r="M648" s="38">
        <v>0</v>
      </c>
      <c r="N648" s="38">
        <v>0</v>
      </c>
      <c r="O648" s="38">
        <v>0</v>
      </c>
      <c r="P648" s="37"/>
      <c r="Q648" s="6">
        <f>O648-N648</f>
        <v>0</v>
      </c>
      <c r="R648" s="6">
        <f>N648-O648</f>
        <v>0</v>
      </c>
      <c r="S648" s="6"/>
      <c r="T648" s="6">
        <f>I648-O648</f>
        <v>60840</v>
      </c>
      <c r="U648" s="28">
        <f>O648/I648*100</f>
        <v>0</v>
      </c>
      <c r="V648" s="38"/>
      <c r="W648" s="38">
        <f>I648-O648</f>
        <v>60840</v>
      </c>
      <c r="X648" s="37">
        <f>O648/I648*100</f>
        <v>0</v>
      </c>
      <c r="Y648" s="38">
        <v>0</v>
      </c>
    </row>
    <row r="649" spans="1:25" ht="30" hidden="1" customHeight="1" x14ac:dyDescent="0.25">
      <c r="A649" s="32">
        <v>511200</v>
      </c>
      <c r="B649" s="31" t="s">
        <v>410</v>
      </c>
      <c r="C649" s="31" t="s">
        <v>166</v>
      </c>
      <c r="D649" s="31" t="s">
        <v>495</v>
      </c>
      <c r="E649" s="31"/>
      <c r="F649" s="33" t="s">
        <v>494</v>
      </c>
      <c r="G649" s="38">
        <v>378584.93</v>
      </c>
      <c r="H649" s="38">
        <v>0</v>
      </c>
      <c r="I649" s="38">
        <v>0</v>
      </c>
      <c r="J649" s="38">
        <v>0</v>
      </c>
      <c r="K649" s="37"/>
      <c r="L649" s="38"/>
      <c r="M649" s="38">
        <v>0</v>
      </c>
      <c r="N649" s="38">
        <v>0</v>
      </c>
      <c r="O649" s="38">
        <v>0</v>
      </c>
      <c r="P649" s="37"/>
      <c r="Q649" s="6">
        <f>O649-N649</f>
        <v>0</v>
      </c>
      <c r="R649" s="6">
        <f>N649-O649</f>
        <v>0</v>
      </c>
      <c r="S649" s="6">
        <f>O649-I649</f>
        <v>0</v>
      </c>
      <c r="T649" s="6">
        <f>I649-O649</f>
        <v>0</v>
      </c>
      <c r="U649" s="28"/>
      <c r="V649" s="38">
        <f>O649-I649</f>
        <v>0</v>
      </c>
      <c r="W649" s="38">
        <f>I649-O649</f>
        <v>0</v>
      </c>
      <c r="X649" s="37"/>
      <c r="Y649" s="38">
        <v>0</v>
      </c>
    </row>
    <row r="650" spans="1:25" ht="30.75" hidden="1" customHeight="1" x14ac:dyDescent="0.25">
      <c r="A650" s="32">
        <v>511200</v>
      </c>
      <c r="B650" s="31" t="s">
        <v>410</v>
      </c>
      <c r="C650" s="31" t="s">
        <v>166</v>
      </c>
      <c r="D650" s="31" t="s">
        <v>493</v>
      </c>
      <c r="E650" s="31"/>
      <c r="F650" s="33" t="s">
        <v>492</v>
      </c>
      <c r="G650" s="38">
        <v>701041.68</v>
      </c>
      <c r="H650" s="38">
        <v>0</v>
      </c>
      <c r="I650" s="38">
        <v>1048958</v>
      </c>
      <c r="J650" s="38">
        <v>1048958</v>
      </c>
      <c r="K650" s="37">
        <v>569871</v>
      </c>
      <c r="L650" s="38"/>
      <c r="M650" s="38">
        <v>0</v>
      </c>
      <c r="N650" s="38">
        <v>0</v>
      </c>
      <c r="O650" s="38">
        <v>0</v>
      </c>
      <c r="P650" s="37"/>
      <c r="Q650" s="6">
        <f>O650-N650</f>
        <v>0</v>
      </c>
      <c r="R650" s="6">
        <f>N650-O650</f>
        <v>0</v>
      </c>
      <c r="S650" s="6"/>
      <c r="T650" s="6">
        <f>I650-O650</f>
        <v>1048958</v>
      </c>
      <c r="U650" s="28">
        <f>O650/I650*100</f>
        <v>0</v>
      </c>
      <c r="V650" s="38"/>
      <c r="W650" s="38">
        <f>I650-O650</f>
        <v>1048958</v>
      </c>
      <c r="X650" s="37">
        <f>O650/I650*100</f>
        <v>0</v>
      </c>
      <c r="Y650" s="38">
        <v>0</v>
      </c>
    </row>
    <row r="651" spans="1:25" s="7" customFormat="1" ht="15" hidden="1" customHeight="1" x14ac:dyDescent="0.25">
      <c r="A651" s="32">
        <v>511200</v>
      </c>
      <c r="B651" s="31" t="s">
        <v>410</v>
      </c>
      <c r="C651" s="31" t="s">
        <v>166</v>
      </c>
      <c r="D651" s="31" t="s">
        <v>491</v>
      </c>
      <c r="E651" s="31"/>
      <c r="F651" s="33" t="s">
        <v>490</v>
      </c>
      <c r="G651" s="38">
        <v>68800.679999999993</v>
      </c>
      <c r="H651" s="38">
        <v>0</v>
      </c>
      <c r="I651" s="38">
        <v>246531</v>
      </c>
      <c r="J651" s="38">
        <v>246531</v>
      </c>
      <c r="K651" s="37"/>
      <c r="L651" s="38"/>
      <c r="M651" s="38">
        <v>0</v>
      </c>
      <c r="N651" s="38">
        <v>0</v>
      </c>
      <c r="O651" s="38">
        <v>0</v>
      </c>
      <c r="P651" s="37"/>
      <c r="Q651" s="6">
        <f>O651-N651</f>
        <v>0</v>
      </c>
      <c r="R651" s="6">
        <f>N651-O651</f>
        <v>0</v>
      </c>
      <c r="S651" s="6"/>
      <c r="T651" s="6">
        <f>I651-O651</f>
        <v>246531</v>
      </c>
      <c r="U651" s="28">
        <f>O651/I651*100</f>
        <v>0</v>
      </c>
      <c r="V651" s="38"/>
      <c r="W651" s="38">
        <f>I651-O651</f>
        <v>246531</v>
      </c>
      <c r="X651" s="37">
        <f>O651/I651*100</f>
        <v>0</v>
      </c>
      <c r="Y651" s="38">
        <v>0</v>
      </c>
    </row>
    <row r="652" spans="1:25" s="7" customFormat="1" ht="15" hidden="1" customHeight="1" x14ac:dyDescent="0.25">
      <c r="A652" s="32">
        <v>511200</v>
      </c>
      <c r="B652" s="31" t="s">
        <v>410</v>
      </c>
      <c r="C652" s="31" t="s">
        <v>166</v>
      </c>
      <c r="D652" s="31" t="s">
        <v>489</v>
      </c>
      <c r="E652" s="31"/>
      <c r="F652" s="33" t="s">
        <v>488</v>
      </c>
      <c r="G652" s="38">
        <v>150196.95000000001</v>
      </c>
      <c r="H652" s="38">
        <v>0</v>
      </c>
      <c r="I652" s="38">
        <v>150915</v>
      </c>
      <c r="J652" s="38">
        <v>150915</v>
      </c>
      <c r="K652" s="37"/>
      <c r="L652" s="38"/>
      <c r="M652" s="38">
        <v>0</v>
      </c>
      <c r="N652" s="38">
        <v>0</v>
      </c>
      <c r="O652" s="38">
        <v>0</v>
      </c>
      <c r="P652" s="37"/>
      <c r="Q652" s="6">
        <f>O652-N652</f>
        <v>0</v>
      </c>
      <c r="R652" s="6">
        <f>N652-O652</f>
        <v>0</v>
      </c>
      <c r="S652" s="6"/>
      <c r="T652" s="6">
        <f>I652-O652</f>
        <v>150915</v>
      </c>
      <c r="U652" s="28">
        <f>O652/I652*100</f>
        <v>0</v>
      </c>
      <c r="V652" s="38"/>
      <c r="W652" s="38">
        <f>I652-O652</f>
        <v>150915</v>
      </c>
      <c r="X652" s="37">
        <f>O652/I652*100</f>
        <v>0</v>
      </c>
      <c r="Y652" s="38">
        <v>0</v>
      </c>
    </row>
    <row r="653" spans="1:25" s="7" customFormat="1" ht="27.75" customHeight="1" x14ac:dyDescent="0.25">
      <c r="A653" s="32">
        <v>511200</v>
      </c>
      <c r="B653" s="31" t="s">
        <v>410</v>
      </c>
      <c r="C653" s="31" t="s">
        <v>166</v>
      </c>
      <c r="D653" s="31" t="s">
        <v>487</v>
      </c>
      <c r="E653" s="31" t="s">
        <v>340</v>
      </c>
      <c r="F653" s="109" t="s">
        <v>486</v>
      </c>
      <c r="G653" s="38"/>
      <c r="H653" s="38"/>
      <c r="I653" s="38"/>
      <c r="J653" s="38"/>
      <c r="K653" s="37"/>
      <c r="L653" s="38"/>
      <c r="M653" s="38"/>
      <c r="N653" s="38"/>
      <c r="O653" s="38">
        <v>0</v>
      </c>
      <c r="P653" s="37"/>
      <c r="Q653" s="6"/>
      <c r="R653" s="6"/>
      <c r="S653" s="6"/>
      <c r="T653" s="6"/>
      <c r="U653" s="28"/>
      <c r="V653" s="38"/>
      <c r="W653" s="38"/>
      <c r="X653" s="37"/>
      <c r="Y653" s="38">
        <v>300000</v>
      </c>
    </row>
    <row r="654" spans="1:25" s="65" customFormat="1" ht="30" x14ac:dyDescent="0.25">
      <c r="A654" s="58"/>
      <c r="B654" s="57"/>
      <c r="C654" s="57"/>
      <c r="D654" s="57"/>
      <c r="E654" s="57"/>
      <c r="F654" s="55" t="s">
        <v>485</v>
      </c>
      <c r="G654" s="48">
        <f>SUM(G656:G657)</f>
        <v>635360.46</v>
      </c>
      <c r="H654" s="48">
        <f>SUM(H656:H657)</f>
        <v>792000</v>
      </c>
      <c r="I654" s="48">
        <f>SUM(I656:I657)</f>
        <v>782000</v>
      </c>
      <c r="J654" s="48">
        <f>SUM(J656:J657)</f>
        <v>782000</v>
      </c>
      <c r="K654" s="49">
        <f>SUM(K656:K657)</f>
        <v>450117</v>
      </c>
      <c r="L654" s="48">
        <f>SUM(L656:L657)</f>
        <v>0</v>
      </c>
      <c r="M654" s="48">
        <f>SUM(M656:M657)</f>
        <v>800000</v>
      </c>
      <c r="N654" s="48">
        <f>SUM(N656:N657)</f>
        <v>683000</v>
      </c>
      <c r="O654" s="48">
        <f>SUM(O656:O657)</f>
        <v>683000</v>
      </c>
      <c r="P654" s="48">
        <f>SUM(P656:P657)</f>
        <v>320000</v>
      </c>
      <c r="Q654" s="48">
        <f>SUM(Q656:Q657)</f>
        <v>0</v>
      </c>
      <c r="R654" s="48">
        <f>SUM(R656:R657)</f>
        <v>0</v>
      </c>
      <c r="S654" s="48">
        <f>SUM(S656:S657)</f>
        <v>0</v>
      </c>
      <c r="T654" s="48">
        <f>SUM(T656:T657)</f>
        <v>99000</v>
      </c>
      <c r="U654" s="48">
        <f>SUM(U656:U657)</f>
        <v>100</v>
      </c>
      <c r="V654" s="48">
        <f>SUM(V656:V657)</f>
        <v>0</v>
      </c>
      <c r="W654" s="48">
        <f>SUM(W656:W657)</f>
        <v>99000</v>
      </c>
      <c r="X654" s="49">
        <f>O654/I654*100</f>
        <v>87.340153452685428</v>
      </c>
      <c r="Y654" s="48">
        <f>SUM(Y656:Y657)</f>
        <v>733000</v>
      </c>
    </row>
    <row r="655" spans="1:25" x14ac:dyDescent="0.25">
      <c r="A655" s="58"/>
      <c r="B655" s="57"/>
      <c r="C655" s="57"/>
      <c r="D655" s="57"/>
      <c r="E655" s="57"/>
      <c r="F655" s="52" t="s">
        <v>484</v>
      </c>
      <c r="G655" s="48"/>
      <c r="H655" s="48"/>
      <c r="I655" s="48"/>
      <c r="J655" s="48"/>
      <c r="K655" s="49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9"/>
      <c r="Y655" s="48"/>
    </row>
    <row r="656" spans="1:25" ht="30" x14ac:dyDescent="0.25">
      <c r="A656" s="32">
        <v>412700</v>
      </c>
      <c r="B656" s="31" t="s">
        <v>410</v>
      </c>
      <c r="C656" s="31" t="s">
        <v>166</v>
      </c>
      <c r="D656" s="31" t="s">
        <v>483</v>
      </c>
      <c r="E656" s="31" t="s">
        <v>338</v>
      </c>
      <c r="F656" s="33" t="s">
        <v>482</v>
      </c>
      <c r="G656" s="38">
        <v>635360.46</v>
      </c>
      <c r="H656" s="38">
        <v>693000</v>
      </c>
      <c r="I656" s="38">
        <v>683000</v>
      </c>
      <c r="J656" s="38">
        <v>683000</v>
      </c>
      <c r="K656" s="37">
        <v>450117</v>
      </c>
      <c r="L656" s="38"/>
      <c r="M656" s="38">
        <v>700000</v>
      </c>
      <c r="N656" s="38">
        <v>683000</v>
      </c>
      <c r="O656" s="38">
        <v>683000</v>
      </c>
      <c r="P656" s="37"/>
      <c r="Q656" s="6">
        <f>O656-N656</f>
        <v>0</v>
      </c>
      <c r="R656" s="6">
        <f>N656-O656</f>
        <v>0</v>
      </c>
      <c r="S656" s="6">
        <f>O656-I656</f>
        <v>0</v>
      </c>
      <c r="T656" s="6">
        <f>I656-O656</f>
        <v>0</v>
      </c>
      <c r="U656" s="28">
        <f>O656/I656*100</f>
        <v>100</v>
      </c>
      <c r="V656" s="38">
        <f>O656-I656</f>
        <v>0</v>
      </c>
      <c r="W656" s="38">
        <f>I656-O656</f>
        <v>0</v>
      </c>
      <c r="X656" s="37">
        <f>O656/I656*100</f>
        <v>100</v>
      </c>
      <c r="Y656" s="38">
        <v>733000</v>
      </c>
    </row>
    <row r="657" spans="1:25" ht="15" hidden="1" customHeight="1" x14ac:dyDescent="0.25">
      <c r="A657" s="32">
        <v>511100</v>
      </c>
      <c r="B657" s="31" t="s">
        <v>410</v>
      </c>
      <c r="C657" s="31" t="s">
        <v>166</v>
      </c>
      <c r="D657" s="31" t="s">
        <v>481</v>
      </c>
      <c r="E657" s="31"/>
      <c r="F657" s="33" t="s">
        <v>480</v>
      </c>
      <c r="G657" s="38">
        <v>0</v>
      </c>
      <c r="H657" s="38">
        <v>99000</v>
      </c>
      <c r="I657" s="38">
        <v>99000</v>
      </c>
      <c r="J657" s="38">
        <v>99000</v>
      </c>
      <c r="K657" s="37"/>
      <c r="L657" s="38"/>
      <c r="M657" s="38">
        <v>100000</v>
      </c>
      <c r="N657" s="38">
        <v>0</v>
      </c>
      <c r="O657" s="38">
        <v>0</v>
      </c>
      <c r="P657" s="38">
        <v>320000</v>
      </c>
      <c r="Q657" s="6">
        <f>O657-N657</f>
        <v>0</v>
      </c>
      <c r="R657" s="6">
        <f>N657-O657</f>
        <v>0</v>
      </c>
      <c r="S657" s="6"/>
      <c r="T657" s="6">
        <f>I657-O657</f>
        <v>99000</v>
      </c>
      <c r="U657" s="28">
        <f>O657/I657*100</f>
        <v>0</v>
      </c>
      <c r="V657" s="38"/>
      <c r="W657" s="38">
        <f>I657-O657</f>
        <v>99000</v>
      </c>
      <c r="X657" s="37">
        <f>O657/I657*100</f>
        <v>0</v>
      </c>
      <c r="Y657" s="38">
        <v>0</v>
      </c>
    </row>
    <row r="658" spans="1:25" s="7" customFormat="1" ht="30" x14ac:dyDescent="0.25">
      <c r="A658" s="64"/>
      <c r="B658" s="63"/>
      <c r="C658" s="63"/>
      <c r="D658" s="63"/>
      <c r="E658" s="63"/>
      <c r="F658" s="62" t="s">
        <v>479</v>
      </c>
      <c r="G658" s="99">
        <f>SUM(G659+G668)</f>
        <v>379252.71</v>
      </c>
      <c r="H658" s="99">
        <f>SUM(H659+H668)</f>
        <v>443718</v>
      </c>
      <c r="I658" s="99">
        <f>SUM(I659+I668)</f>
        <v>473718</v>
      </c>
      <c r="J658" s="99">
        <f>SUM(J659+J668)</f>
        <v>473718</v>
      </c>
      <c r="K658" s="60">
        <f>SUM(K659+K668)</f>
        <v>255619.36</v>
      </c>
      <c r="L658" s="99">
        <f>SUM(L659+L668)</f>
        <v>0</v>
      </c>
      <c r="M658" s="99">
        <f>SUM(M659+M668)</f>
        <v>483500</v>
      </c>
      <c r="N658" s="99">
        <f>SUM(N659+N668)</f>
        <v>448700</v>
      </c>
      <c r="O658" s="99">
        <f>SUM(O659+O668)</f>
        <v>466700</v>
      </c>
      <c r="P658" s="99">
        <f>SUM(P659+P668)</f>
        <v>0</v>
      </c>
      <c r="Q658" s="99">
        <f>SUM(Q659+Q668)</f>
        <v>18000</v>
      </c>
      <c r="R658" s="99">
        <f>SUM(R659+R668)</f>
        <v>0</v>
      </c>
      <c r="S658" s="99">
        <f>SUM(S659+S668)</f>
        <v>51422</v>
      </c>
      <c r="T658" s="99">
        <f>SUM(T659+T668)</f>
        <v>58440</v>
      </c>
      <c r="U658" s="99">
        <f>SUM(U659+U668)</f>
        <v>1543.7659904025036</v>
      </c>
      <c r="V658" s="99">
        <f>SUM(V659+V668)</f>
        <v>51422</v>
      </c>
      <c r="W658" s="99">
        <f>SUM(W659+W668)</f>
        <v>58440</v>
      </c>
      <c r="X658" s="60">
        <f>O658/I658*100</f>
        <v>98.518527900565317</v>
      </c>
      <c r="Y658" s="99">
        <f>SUM(Y659+Y668)</f>
        <v>476700</v>
      </c>
    </row>
    <row r="659" spans="1:25" s="7" customFormat="1" ht="30" x14ac:dyDescent="0.25">
      <c r="A659" s="58"/>
      <c r="B659" s="57"/>
      <c r="C659" s="57"/>
      <c r="D659" s="57"/>
      <c r="E659" s="57"/>
      <c r="F659" s="55" t="s">
        <v>478</v>
      </c>
      <c r="G659" s="48">
        <f>SUM(G661:G667)</f>
        <v>5348.59</v>
      </c>
      <c r="H659" s="48">
        <f>SUM(H661:H667)</f>
        <v>11088</v>
      </c>
      <c r="I659" s="48">
        <f>SUM(I661:I667)</f>
        <v>11088</v>
      </c>
      <c r="J659" s="48">
        <f>SUM(J661:J667)</f>
        <v>11088</v>
      </c>
      <c r="K659" s="49">
        <f>SUM(K661:K667)</f>
        <v>6019.36</v>
      </c>
      <c r="L659" s="48">
        <f>SUM(L661:L667)</f>
        <v>0</v>
      </c>
      <c r="M659" s="48">
        <f>SUM(M661:M667)</f>
        <v>12500</v>
      </c>
      <c r="N659" s="48">
        <f>SUM(N661:N667)</f>
        <v>11700</v>
      </c>
      <c r="O659" s="48">
        <f>SUM(O661:O667)</f>
        <v>11700</v>
      </c>
      <c r="P659" s="48">
        <f>SUM(P661:P667)</f>
        <v>0</v>
      </c>
      <c r="Q659" s="48">
        <f>SUM(Q661:Q667)</f>
        <v>0</v>
      </c>
      <c r="R659" s="48">
        <f>SUM(R661:R667)</f>
        <v>0</v>
      </c>
      <c r="S659" s="48">
        <f>SUM(S661:S667)</f>
        <v>612</v>
      </c>
      <c r="T659" s="48">
        <f>SUM(T661:T667)</f>
        <v>0</v>
      </c>
      <c r="U659" s="48">
        <f>SUM(U661:U667)</f>
        <v>799.79673318012738</v>
      </c>
      <c r="V659" s="48">
        <f>SUM(V661:V667)</f>
        <v>612</v>
      </c>
      <c r="W659" s="48">
        <f>SUM(W661:W667)</f>
        <v>0</v>
      </c>
      <c r="X659" s="49">
        <f>O659/I659*100</f>
        <v>105.51948051948052</v>
      </c>
      <c r="Y659" s="48">
        <f>SUM(Y661:Y667)</f>
        <v>11700</v>
      </c>
    </row>
    <row r="660" spans="1:25" s="7" customFormat="1" x14ac:dyDescent="0.25">
      <c r="A660" s="58"/>
      <c r="B660" s="57"/>
      <c r="C660" s="57"/>
      <c r="D660" s="57"/>
      <c r="E660" s="57"/>
      <c r="F660" s="52" t="s">
        <v>477</v>
      </c>
      <c r="G660" s="48"/>
      <c r="H660" s="48"/>
      <c r="I660" s="48"/>
      <c r="J660" s="48"/>
      <c r="K660" s="49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9"/>
      <c r="Y660" s="48"/>
    </row>
    <row r="661" spans="1:25" s="7" customFormat="1" ht="30" x14ac:dyDescent="0.25">
      <c r="A661" s="32">
        <v>411200</v>
      </c>
      <c r="B661" s="31" t="s">
        <v>420</v>
      </c>
      <c r="C661" s="31" t="s">
        <v>166</v>
      </c>
      <c r="D661" s="32">
        <v>314</v>
      </c>
      <c r="E661" s="32">
        <v>379</v>
      </c>
      <c r="F661" s="33" t="s">
        <v>36</v>
      </c>
      <c r="G661" s="6">
        <v>117.35</v>
      </c>
      <c r="H661" s="6">
        <v>396</v>
      </c>
      <c r="I661" s="6">
        <v>396</v>
      </c>
      <c r="J661" s="6">
        <v>396</v>
      </c>
      <c r="K661" s="29">
        <v>216</v>
      </c>
      <c r="L661" s="6"/>
      <c r="M661" s="6">
        <v>500</v>
      </c>
      <c r="N661" s="6">
        <v>500</v>
      </c>
      <c r="O661" s="6">
        <v>500</v>
      </c>
      <c r="P661" s="29"/>
      <c r="Q661" s="6">
        <f>O661-N661</f>
        <v>0</v>
      </c>
      <c r="R661" s="6">
        <f>N661-O661</f>
        <v>0</v>
      </c>
      <c r="S661" s="6">
        <f>O661-I661</f>
        <v>104</v>
      </c>
      <c r="T661" s="6"/>
      <c r="U661" s="28">
        <f>O661/I661*100</f>
        <v>126.26262626262626</v>
      </c>
      <c r="V661" s="38">
        <f>O661-I661</f>
        <v>104</v>
      </c>
      <c r="W661" s="38"/>
      <c r="X661" s="37">
        <f>O661/I661*100</f>
        <v>126.26262626262626</v>
      </c>
      <c r="Y661" s="6">
        <v>500</v>
      </c>
    </row>
    <row r="662" spans="1:25" s="7" customFormat="1" x14ac:dyDescent="0.25">
      <c r="A662" s="32">
        <v>412300</v>
      </c>
      <c r="B662" s="31" t="s">
        <v>420</v>
      </c>
      <c r="C662" s="31" t="s">
        <v>166</v>
      </c>
      <c r="D662" s="31" t="s">
        <v>476</v>
      </c>
      <c r="E662" s="31" t="s">
        <v>328</v>
      </c>
      <c r="F662" s="33" t="s">
        <v>49</v>
      </c>
      <c r="G662" s="6">
        <v>788.31</v>
      </c>
      <c r="H662" s="6">
        <v>3168</v>
      </c>
      <c r="I662" s="6">
        <v>2478</v>
      </c>
      <c r="J662" s="6">
        <v>2478</v>
      </c>
      <c r="K662" s="29">
        <v>1179.24</v>
      </c>
      <c r="L662" s="6"/>
      <c r="M662" s="6">
        <v>3500</v>
      </c>
      <c r="N662" s="6">
        <v>2500</v>
      </c>
      <c r="O662" s="6">
        <v>2500</v>
      </c>
      <c r="P662" s="29"/>
      <c r="Q662" s="6">
        <f>O662-N662</f>
        <v>0</v>
      </c>
      <c r="R662" s="6">
        <f>N662-O662</f>
        <v>0</v>
      </c>
      <c r="S662" s="6">
        <f>O662-I662</f>
        <v>22</v>
      </c>
      <c r="T662" s="6"/>
      <c r="U662" s="28">
        <f>O662/I662*100</f>
        <v>100.88781275221955</v>
      </c>
      <c r="V662" s="38">
        <f>O662-I662</f>
        <v>22</v>
      </c>
      <c r="W662" s="38"/>
      <c r="X662" s="37">
        <f>O662/I662*100</f>
        <v>100.88781275221955</v>
      </c>
      <c r="Y662" s="6">
        <v>2500</v>
      </c>
    </row>
    <row r="663" spans="1:25" s="51" customFormat="1" x14ac:dyDescent="0.25">
      <c r="A663" s="32">
        <v>412500</v>
      </c>
      <c r="B663" s="31" t="s">
        <v>420</v>
      </c>
      <c r="C663" s="31" t="s">
        <v>166</v>
      </c>
      <c r="D663" s="31" t="s">
        <v>475</v>
      </c>
      <c r="E663" s="31" t="s">
        <v>327</v>
      </c>
      <c r="F663" s="33" t="s">
        <v>65</v>
      </c>
      <c r="G663" s="6">
        <v>226.76</v>
      </c>
      <c r="H663" s="6">
        <v>990</v>
      </c>
      <c r="I663" s="6">
        <v>990</v>
      </c>
      <c r="J663" s="6">
        <v>990</v>
      </c>
      <c r="K663" s="29">
        <v>137</v>
      </c>
      <c r="L663" s="6"/>
      <c r="M663" s="6">
        <v>1000</v>
      </c>
      <c r="N663" s="6">
        <v>1000</v>
      </c>
      <c r="O663" s="6">
        <v>1000</v>
      </c>
      <c r="P663" s="29"/>
      <c r="Q663" s="6">
        <f>O663-N663</f>
        <v>0</v>
      </c>
      <c r="R663" s="6">
        <f>N663-O663</f>
        <v>0</v>
      </c>
      <c r="S663" s="6">
        <f>O663-I663</f>
        <v>10</v>
      </c>
      <c r="T663" s="6"/>
      <c r="U663" s="28">
        <f>O663/I663*100</f>
        <v>101.01010101010101</v>
      </c>
      <c r="V663" s="38">
        <f>O663-I663</f>
        <v>10</v>
      </c>
      <c r="W663" s="38"/>
      <c r="X663" s="37">
        <f>O663/I663*100</f>
        <v>101.01010101010101</v>
      </c>
      <c r="Y663" s="6">
        <v>1000</v>
      </c>
    </row>
    <row r="664" spans="1:25" x14ac:dyDescent="0.25">
      <c r="A664" s="32">
        <v>412600</v>
      </c>
      <c r="B664" s="31" t="s">
        <v>420</v>
      </c>
      <c r="C664" s="31" t="s">
        <v>166</v>
      </c>
      <c r="D664" s="31" t="s">
        <v>474</v>
      </c>
      <c r="E664" s="31" t="s">
        <v>326</v>
      </c>
      <c r="F664" s="33" t="s">
        <v>46</v>
      </c>
      <c r="G664" s="6">
        <v>0</v>
      </c>
      <c r="H664" s="6">
        <v>594</v>
      </c>
      <c r="I664" s="6">
        <v>594</v>
      </c>
      <c r="J664" s="6">
        <v>594</v>
      </c>
      <c r="K664" s="29"/>
      <c r="L664" s="6"/>
      <c r="M664" s="6">
        <v>1000</v>
      </c>
      <c r="N664" s="6">
        <v>1000</v>
      </c>
      <c r="O664" s="6">
        <v>1000</v>
      </c>
      <c r="P664" s="29"/>
      <c r="Q664" s="6">
        <f>O664-N664</f>
        <v>0</v>
      </c>
      <c r="R664" s="6">
        <f>N664-O664</f>
        <v>0</v>
      </c>
      <c r="S664" s="6">
        <f>O664-I664</f>
        <v>406</v>
      </c>
      <c r="T664" s="6"/>
      <c r="U664" s="28">
        <f>O664/I664*100</f>
        <v>168.35016835016836</v>
      </c>
      <c r="V664" s="38">
        <f>O664-I664</f>
        <v>406</v>
      </c>
      <c r="W664" s="38"/>
      <c r="X664" s="37">
        <f>O664/I664*100</f>
        <v>168.35016835016836</v>
      </c>
      <c r="Y664" s="6">
        <v>1000</v>
      </c>
    </row>
    <row r="665" spans="1:25" x14ac:dyDescent="0.25">
      <c r="A665" s="32">
        <v>412700</v>
      </c>
      <c r="B665" s="31" t="s">
        <v>420</v>
      </c>
      <c r="C665" s="31" t="s">
        <v>166</v>
      </c>
      <c r="D665" s="31" t="s">
        <v>473</v>
      </c>
      <c r="E665" s="31" t="s">
        <v>324</v>
      </c>
      <c r="F665" s="33" t="s">
        <v>43</v>
      </c>
      <c r="G665" s="6">
        <v>10</v>
      </c>
      <c r="H665" s="6">
        <v>495</v>
      </c>
      <c r="I665" s="6">
        <v>1185</v>
      </c>
      <c r="J665" s="6">
        <v>1185</v>
      </c>
      <c r="K665" s="29">
        <v>936</v>
      </c>
      <c r="L665" s="6"/>
      <c r="M665" s="6">
        <v>1000</v>
      </c>
      <c r="N665" s="6">
        <v>1200</v>
      </c>
      <c r="O665" s="6">
        <v>1200</v>
      </c>
      <c r="P665" s="29"/>
      <c r="Q665" s="6">
        <f>O665-N665</f>
        <v>0</v>
      </c>
      <c r="R665" s="6">
        <f>N665-O665</f>
        <v>0</v>
      </c>
      <c r="S665" s="6">
        <f>O665-I665</f>
        <v>15</v>
      </c>
      <c r="T665" s="6"/>
      <c r="U665" s="28">
        <f>O665/I665*100</f>
        <v>101.26582278481013</v>
      </c>
      <c r="V665" s="38">
        <f>O665-I665</f>
        <v>15</v>
      </c>
      <c r="W665" s="38"/>
      <c r="X665" s="37">
        <f>O665/I665*100</f>
        <v>101.26582278481013</v>
      </c>
      <c r="Y665" s="6">
        <v>1200</v>
      </c>
    </row>
    <row r="666" spans="1:25" s="7" customFormat="1" x14ac:dyDescent="0.25">
      <c r="A666" s="32">
        <v>412900</v>
      </c>
      <c r="B666" s="31" t="s">
        <v>420</v>
      </c>
      <c r="C666" s="31" t="s">
        <v>166</v>
      </c>
      <c r="D666" s="31" t="s">
        <v>472</v>
      </c>
      <c r="E666" s="31" t="s">
        <v>323</v>
      </c>
      <c r="F666" s="33" t="s">
        <v>40</v>
      </c>
      <c r="G666" s="6">
        <v>2825.22</v>
      </c>
      <c r="H666" s="6">
        <v>3465</v>
      </c>
      <c r="I666" s="6">
        <v>3465</v>
      </c>
      <c r="J666" s="6">
        <v>3465</v>
      </c>
      <c r="K666" s="29">
        <v>2426.9</v>
      </c>
      <c r="L666" s="6"/>
      <c r="M666" s="6">
        <v>3500</v>
      </c>
      <c r="N666" s="6">
        <v>3500</v>
      </c>
      <c r="O666" s="6">
        <v>3500</v>
      </c>
      <c r="P666" s="29"/>
      <c r="Q666" s="6">
        <f>O666-N666</f>
        <v>0</v>
      </c>
      <c r="R666" s="6">
        <f>N666-O666</f>
        <v>0</v>
      </c>
      <c r="S666" s="6">
        <f>O666-I666</f>
        <v>35</v>
      </c>
      <c r="T666" s="6"/>
      <c r="U666" s="28">
        <f>O666/I666*100</f>
        <v>101.01010101010101</v>
      </c>
      <c r="V666" s="38">
        <f>O666-I666</f>
        <v>35</v>
      </c>
      <c r="W666" s="38"/>
      <c r="X666" s="37">
        <f>O666/I666*100</f>
        <v>101.01010101010101</v>
      </c>
      <c r="Y666" s="6">
        <v>3500</v>
      </c>
    </row>
    <row r="667" spans="1:25" s="7" customFormat="1" x14ac:dyDescent="0.25">
      <c r="A667" s="32">
        <v>511300</v>
      </c>
      <c r="B667" s="31" t="s">
        <v>420</v>
      </c>
      <c r="C667" s="31" t="s">
        <v>166</v>
      </c>
      <c r="D667" s="31" t="s">
        <v>471</v>
      </c>
      <c r="E667" s="31" t="s">
        <v>322</v>
      </c>
      <c r="F667" s="33" t="s">
        <v>56</v>
      </c>
      <c r="G667" s="6">
        <v>1380.95</v>
      </c>
      <c r="H667" s="6">
        <v>1980</v>
      </c>
      <c r="I667" s="6">
        <v>1980</v>
      </c>
      <c r="J667" s="6">
        <v>1980</v>
      </c>
      <c r="K667" s="29">
        <v>1124.22</v>
      </c>
      <c r="L667" s="6"/>
      <c r="M667" s="6">
        <v>2000</v>
      </c>
      <c r="N667" s="6">
        <v>2000</v>
      </c>
      <c r="O667" s="6">
        <v>2000</v>
      </c>
      <c r="P667" s="29"/>
      <c r="Q667" s="6">
        <f>O667-N667</f>
        <v>0</v>
      </c>
      <c r="R667" s="6">
        <f>N667-O667</f>
        <v>0</v>
      </c>
      <c r="S667" s="6">
        <f>O667-I667</f>
        <v>20</v>
      </c>
      <c r="T667" s="6"/>
      <c r="U667" s="28">
        <f>O667/I667*100</f>
        <v>101.01010101010101</v>
      </c>
      <c r="V667" s="38">
        <f>O667-I667</f>
        <v>20</v>
      </c>
      <c r="W667" s="38"/>
      <c r="X667" s="37">
        <f>O667/I667*100</f>
        <v>101.01010101010101</v>
      </c>
      <c r="Y667" s="6">
        <v>2000</v>
      </c>
    </row>
    <row r="668" spans="1:25" s="7" customFormat="1" ht="30" x14ac:dyDescent="0.25">
      <c r="A668" s="58"/>
      <c r="B668" s="57"/>
      <c r="C668" s="57"/>
      <c r="D668" s="57"/>
      <c r="E668" s="57"/>
      <c r="F668" s="55" t="s">
        <v>470</v>
      </c>
      <c r="G668" s="48">
        <f>SUM(G670:G680)</f>
        <v>373904.12</v>
      </c>
      <c r="H668" s="48">
        <f>SUM(H670:H680)</f>
        <v>432630</v>
      </c>
      <c r="I668" s="48">
        <f>SUM(I670:I680)</f>
        <v>462630</v>
      </c>
      <c r="J668" s="48">
        <f>SUM(J670:J680)</f>
        <v>462630</v>
      </c>
      <c r="K668" s="49">
        <f>SUM(K670:K680)</f>
        <v>249600</v>
      </c>
      <c r="L668" s="48">
        <f>SUM(L670:L680)</f>
        <v>0</v>
      </c>
      <c r="M668" s="48">
        <f>SUM(M670:M680)</f>
        <v>471000</v>
      </c>
      <c r="N668" s="48">
        <f>SUM(N670:N680)</f>
        <v>437000</v>
      </c>
      <c r="O668" s="48">
        <f>SUM(O670:O680)</f>
        <v>455000</v>
      </c>
      <c r="P668" s="48">
        <f>SUM(P670:P680)</f>
        <v>0</v>
      </c>
      <c r="Q668" s="48">
        <f>SUM(Q670:Q680)</f>
        <v>18000</v>
      </c>
      <c r="R668" s="48">
        <f>SUM(R670:R680)</f>
        <v>0</v>
      </c>
      <c r="S668" s="48">
        <f>SUM(S670:S680)</f>
        <v>50810</v>
      </c>
      <c r="T668" s="48">
        <f>SUM(T670:T680)</f>
        <v>58440</v>
      </c>
      <c r="U668" s="48">
        <f>SUM(U670:U680)</f>
        <v>743.9692572223762</v>
      </c>
      <c r="V668" s="48">
        <f>SUM(V670:V680)</f>
        <v>50810</v>
      </c>
      <c r="W668" s="48">
        <f>SUM(W670:W680)</f>
        <v>58440</v>
      </c>
      <c r="X668" s="49">
        <f>O668/I668*100</f>
        <v>98.350733847783317</v>
      </c>
      <c r="Y668" s="48">
        <f>SUM(Y670:Y680)</f>
        <v>465000</v>
      </c>
    </row>
    <row r="669" spans="1:25" s="7" customFormat="1" x14ac:dyDescent="0.25">
      <c r="A669" s="58"/>
      <c r="B669" s="57"/>
      <c r="C669" s="57"/>
      <c r="D669" s="57"/>
      <c r="E669" s="57"/>
      <c r="F669" s="52" t="s">
        <v>469</v>
      </c>
      <c r="G669" s="48"/>
      <c r="H669" s="48"/>
      <c r="I669" s="48"/>
      <c r="J669" s="48"/>
      <c r="K669" s="49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9"/>
      <c r="Y669" s="48"/>
    </row>
    <row r="670" spans="1:25" s="7" customFormat="1" x14ac:dyDescent="0.25">
      <c r="A670" s="32">
        <v>415200</v>
      </c>
      <c r="B670" s="31" t="s">
        <v>420</v>
      </c>
      <c r="C670" s="31" t="s">
        <v>166</v>
      </c>
      <c r="D670" s="31" t="s">
        <v>468</v>
      </c>
      <c r="E670" s="31" t="s">
        <v>321</v>
      </c>
      <c r="F670" s="33" t="s">
        <v>467</v>
      </c>
      <c r="G670" s="6">
        <v>29000</v>
      </c>
      <c r="H670" s="6">
        <v>29700</v>
      </c>
      <c r="I670" s="6">
        <v>29700</v>
      </c>
      <c r="J670" s="6">
        <v>29700</v>
      </c>
      <c r="K670" s="29">
        <v>20500</v>
      </c>
      <c r="L670" s="6"/>
      <c r="M670" s="6">
        <v>30000</v>
      </c>
      <c r="N670" s="6">
        <v>30000</v>
      </c>
      <c r="O670" s="6">
        <v>30000</v>
      </c>
      <c r="P670" s="29"/>
      <c r="Q670" s="6">
        <f>O670-N670</f>
        <v>0</v>
      </c>
      <c r="R670" s="6">
        <f>N670-O670</f>
        <v>0</v>
      </c>
      <c r="S670" s="6">
        <f>O670-I670</f>
        <v>300</v>
      </c>
      <c r="T670" s="6"/>
      <c r="U670" s="28">
        <f>O670/I670*100</f>
        <v>101.01010101010101</v>
      </c>
      <c r="V670" s="38">
        <f>O670-I670</f>
        <v>300</v>
      </c>
      <c r="W670" s="38"/>
      <c r="X670" s="37">
        <f>O670/I670*100</f>
        <v>101.01010101010101</v>
      </c>
      <c r="Y670" s="6">
        <v>30000</v>
      </c>
    </row>
    <row r="671" spans="1:25" s="7" customFormat="1" x14ac:dyDescent="0.25">
      <c r="A671" s="32">
        <v>415200</v>
      </c>
      <c r="B671" s="31" t="s">
        <v>420</v>
      </c>
      <c r="C671" s="31" t="s">
        <v>166</v>
      </c>
      <c r="D671" s="31" t="s">
        <v>466</v>
      </c>
      <c r="E671" s="31" t="s">
        <v>320</v>
      </c>
      <c r="F671" s="33" t="s">
        <v>465</v>
      </c>
      <c r="G671" s="6">
        <v>16000</v>
      </c>
      <c r="H671" s="6">
        <v>15840</v>
      </c>
      <c r="I671" s="6">
        <v>15840</v>
      </c>
      <c r="J671" s="6">
        <v>15840</v>
      </c>
      <c r="K671" s="29">
        <v>12000</v>
      </c>
      <c r="L671" s="6"/>
      <c r="M671" s="6">
        <v>16000</v>
      </c>
      <c r="N671" s="6">
        <v>16000</v>
      </c>
      <c r="O671" s="6">
        <v>16000</v>
      </c>
      <c r="P671" s="29"/>
      <c r="Q671" s="6">
        <f>O671-N671</f>
        <v>0</v>
      </c>
      <c r="R671" s="6">
        <f>N671-O671</f>
        <v>0</v>
      </c>
      <c r="S671" s="6">
        <f>O671-I671</f>
        <v>160</v>
      </c>
      <c r="T671" s="6"/>
      <c r="U671" s="28">
        <f>O671/I671*100</f>
        <v>101.01010101010101</v>
      </c>
      <c r="V671" s="38">
        <f>O671-I671</f>
        <v>160</v>
      </c>
      <c r="W671" s="38"/>
      <c r="X671" s="37">
        <f>O671/I671*100</f>
        <v>101.01010101010101</v>
      </c>
      <c r="Y671" s="6">
        <v>16000</v>
      </c>
    </row>
    <row r="672" spans="1:25" s="7" customFormat="1" ht="30" x14ac:dyDescent="0.25">
      <c r="A672" s="32">
        <v>415200</v>
      </c>
      <c r="B672" s="31" t="s">
        <v>420</v>
      </c>
      <c r="C672" s="31" t="s">
        <v>166</v>
      </c>
      <c r="D672" s="31" t="s">
        <v>464</v>
      </c>
      <c r="E672" s="31" t="s">
        <v>318</v>
      </c>
      <c r="F672" s="95" t="s">
        <v>463</v>
      </c>
      <c r="G672" s="6"/>
      <c r="H672" s="6"/>
      <c r="I672" s="6"/>
      <c r="J672" s="6"/>
      <c r="K672" s="29"/>
      <c r="L672" s="6"/>
      <c r="M672" s="6"/>
      <c r="N672" s="6"/>
      <c r="O672" s="6">
        <v>0</v>
      </c>
      <c r="P672" s="29"/>
      <c r="Q672" s="6"/>
      <c r="R672" s="6"/>
      <c r="S672" s="6"/>
      <c r="T672" s="6"/>
      <c r="U672" s="28"/>
      <c r="V672" s="38"/>
      <c r="W672" s="38"/>
      <c r="X672" s="37"/>
      <c r="Y672" s="6">
        <v>10000</v>
      </c>
    </row>
    <row r="673" spans="1:25" s="7" customFormat="1" x14ac:dyDescent="0.25">
      <c r="A673" s="32">
        <v>415200</v>
      </c>
      <c r="B673" s="31" t="s">
        <v>420</v>
      </c>
      <c r="C673" s="31" t="s">
        <v>166</v>
      </c>
      <c r="D673" s="31" t="s">
        <v>462</v>
      </c>
      <c r="E673" s="31" t="s">
        <v>317</v>
      </c>
      <c r="F673" s="33" t="s">
        <v>461</v>
      </c>
      <c r="G673" s="6">
        <v>25000</v>
      </c>
      <c r="H673" s="6">
        <v>24750</v>
      </c>
      <c r="I673" s="6">
        <v>24750</v>
      </c>
      <c r="J673" s="6">
        <v>24750</v>
      </c>
      <c r="K673" s="29">
        <v>17400</v>
      </c>
      <c r="L673" s="6"/>
      <c r="M673" s="6">
        <v>25000</v>
      </c>
      <c r="N673" s="6">
        <v>25000</v>
      </c>
      <c r="O673" s="6">
        <v>25000</v>
      </c>
      <c r="P673" s="29"/>
      <c r="Q673" s="6">
        <f>O673-N673</f>
        <v>0</v>
      </c>
      <c r="R673" s="6">
        <f>N673-O673</f>
        <v>0</v>
      </c>
      <c r="S673" s="6">
        <f>O673-I673</f>
        <v>250</v>
      </c>
      <c r="T673" s="6"/>
      <c r="U673" s="28">
        <f>O673/I673*100</f>
        <v>101.01010101010101</v>
      </c>
      <c r="V673" s="38">
        <f>O673-I673</f>
        <v>250</v>
      </c>
      <c r="W673" s="38"/>
      <c r="X673" s="37">
        <f>O673/I673*100</f>
        <v>101.01010101010101</v>
      </c>
      <c r="Y673" s="6">
        <v>25000</v>
      </c>
    </row>
    <row r="674" spans="1:25" s="51" customFormat="1" x14ac:dyDescent="0.25">
      <c r="A674" s="32">
        <v>415200</v>
      </c>
      <c r="B674" s="31" t="s">
        <v>420</v>
      </c>
      <c r="C674" s="31" t="s">
        <v>166</v>
      </c>
      <c r="D674" s="31" t="s">
        <v>460</v>
      </c>
      <c r="E674" s="31" t="s">
        <v>316</v>
      </c>
      <c r="F674" s="33" t="s">
        <v>459</v>
      </c>
      <c r="G674" s="6">
        <v>96000</v>
      </c>
      <c r="H674" s="6">
        <v>95040</v>
      </c>
      <c r="I674" s="6">
        <v>105040</v>
      </c>
      <c r="J674" s="6">
        <v>105040</v>
      </c>
      <c r="K674" s="29">
        <v>72500</v>
      </c>
      <c r="L674" s="6"/>
      <c r="M674" s="6">
        <v>110000</v>
      </c>
      <c r="N674" s="56">
        <v>96000</v>
      </c>
      <c r="O674" s="6">
        <v>105000</v>
      </c>
      <c r="P674" s="29"/>
      <c r="Q674" s="6">
        <f>O674-N674</f>
        <v>9000</v>
      </c>
      <c r="R674" s="6"/>
      <c r="S674" s="6"/>
      <c r="T674" s="6">
        <f>I674-O674</f>
        <v>40</v>
      </c>
      <c r="U674" s="28">
        <f>O674/I674*100</f>
        <v>99.961919268849968</v>
      </c>
      <c r="V674" s="38"/>
      <c r="W674" s="38">
        <f>I674-O674</f>
        <v>40</v>
      </c>
      <c r="X674" s="37">
        <f>O674/I674*100</f>
        <v>99.961919268849968</v>
      </c>
      <c r="Y674" s="6">
        <v>105000</v>
      </c>
    </row>
    <row r="675" spans="1:25" s="51" customFormat="1" x14ac:dyDescent="0.25">
      <c r="A675" s="32">
        <v>415200</v>
      </c>
      <c r="B675" s="31" t="s">
        <v>420</v>
      </c>
      <c r="C675" s="31" t="s">
        <v>166</v>
      </c>
      <c r="D675" s="31" t="s">
        <v>458</v>
      </c>
      <c r="E675" s="31" t="s">
        <v>315</v>
      </c>
      <c r="F675" s="33" t="s">
        <v>457</v>
      </c>
      <c r="G675" s="6">
        <v>80000</v>
      </c>
      <c r="H675" s="6">
        <v>79200</v>
      </c>
      <c r="I675" s="6">
        <v>89200</v>
      </c>
      <c r="J675" s="6">
        <v>89200</v>
      </c>
      <c r="K675" s="29">
        <v>60500</v>
      </c>
      <c r="L675" s="6"/>
      <c r="M675" s="6">
        <v>90000</v>
      </c>
      <c r="N675" s="56">
        <v>80000</v>
      </c>
      <c r="O675" s="6">
        <v>89000</v>
      </c>
      <c r="P675" s="29"/>
      <c r="Q675" s="6">
        <f>O675-N675</f>
        <v>9000</v>
      </c>
      <c r="R675" s="6"/>
      <c r="S675" s="6"/>
      <c r="T675" s="6">
        <f>I675-O675</f>
        <v>200</v>
      </c>
      <c r="U675" s="28">
        <f>O675/I675*100</f>
        <v>99.775784753363226</v>
      </c>
      <c r="V675" s="38"/>
      <c r="W675" s="38">
        <f>I675-O675</f>
        <v>200</v>
      </c>
      <c r="X675" s="37">
        <f>O675/I675*100</f>
        <v>99.775784753363226</v>
      </c>
      <c r="Y675" s="6">
        <v>89000</v>
      </c>
    </row>
    <row r="676" spans="1:25" s="65" customFormat="1" x14ac:dyDescent="0.25">
      <c r="A676" s="32">
        <v>415200</v>
      </c>
      <c r="B676" s="31" t="s">
        <v>420</v>
      </c>
      <c r="C676" s="31" t="s">
        <v>166</v>
      </c>
      <c r="D676" s="31" t="s">
        <v>456</v>
      </c>
      <c r="E676" s="31" t="s">
        <v>314</v>
      </c>
      <c r="F676" s="33" t="s">
        <v>455</v>
      </c>
      <c r="G676" s="6">
        <v>10000</v>
      </c>
      <c r="H676" s="6">
        <v>9900</v>
      </c>
      <c r="I676" s="6">
        <v>9900</v>
      </c>
      <c r="J676" s="6">
        <v>9900</v>
      </c>
      <c r="K676" s="29">
        <v>5000</v>
      </c>
      <c r="L676" s="6"/>
      <c r="M676" s="6">
        <v>10000</v>
      </c>
      <c r="N676" s="6">
        <v>10000</v>
      </c>
      <c r="O676" s="6">
        <v>10000</v>
      </c>
      <c r="P676" s="29"/>
      <c r="Q676" s="6">
        <f>O676-N676</f>
        <v>0</v>
      </c>
      <c r="R676" s="6">
        <f>N676-O676</f>
        <v>0</v>
      </c>
      <c r="S676" s="6">
        <f>O676-I676</f>
        <v>100</v>
      </c>
      <c r="T676" s="6"/>
      <c r="U676" s="28">
        <f>O676/I676*100</f>
        <v>101.01010101010101</v>
      </c>
      <c r="V676" s="38">
        <f>O676-I676</f>
        <v>100</v>
      </c>
      <c r="W676" s="38"/>
      <c r="X676" s="37">
        <f>O676/I676*100</f>
        <v>101.01010101010101</v>
      </c>
      <c r="Y676" s="6">
        <v>10000</v>
      </c>
    </row>
    <row r="677" spans="1:25" x14ac:dyDescent="0.25">
      <c r="A677" s="32">
        <v>415200</v>
      </c>
      <c r="B677" s="31" t="s">
        <v>450</v>
      </c>
      <c r="C677" s="31" t="s">
        <v>29</v>
      </c>
      <c r="D677" s="31" t="s">
        <v>28</v>
      </c>
      <c r="E677" s="31" t="s">
        <v>311</v>
      </c>
      <c r="F677" s="33" t="s">
        <v>454</v>
      </c>
      <c r="G677" s="6">
        <v>9879.2900000000009</v>
      </c>
      <c r="H677" s="6">
        <v>0</v>
      </c>
      <c r="I677" s="6">
        <v>0</v>
      </c>
      <c r="J677" s="6">
        <v>0</v>
      </c>
      <c r="K677" s="29"/>
      <c r="L677" s="6"/>
      <c r="M677" s="6">
        <v>50000</v>
      </c>
      <c r="N677" s="6">
        <v>50000</v>
      </c>
      <c r="O677" s="6">
        <v>50000</v>
      </c>
      <c r="P677" s="29"/>
      <c r="Q677" s="6">
        <f>O677-N677</f>
        <v>0</v>
      </c>
      <c r="R677" s="6">
        <f>N677-O677</f>
        <v>0</v>
      </c>
      <c r="S677" s="6">
        <f>O677-I677</f>
        <v>50000</v>
      </c>
      <c r="T677" s="6"/>
      <c r="U677" s="28"/>
      <c r="V677" s="38">
        <f>O677-I677</f>
        <v>50000</v>
      </c>
      <c r="W677" s="38"/>
      <c r="X677" s="37"/>
      <c r="Y677" s="6">
        <v>50000</v>
      </c>
    </row>
    <row r="678" spans="1:25" x14ac:dyDescent="0.25">
      <c r="A678" s="32">
        <v>416100</v>
      </c>
      <c r="B678" s="31" t="s">
        <v>420</v>
      </c>
      <c r="C678" s="31" t="s">
        <v>166</v>
      </c>
      <c r="D678" s="31" t="s">
        <v>453</v>
      </c>
      <c r="E678" s="31" t="s">
        <v>309</v>
      </c>
      <c r="F678" s="33" t="s">
        <v>452</v>
      </c>
      <c r="G678" s="6">
        <v>79750</v>
      </c>
      <c r="H678" s="6">
        <v>79200</v>
      </c>
      <c r="I678" s="6">
        <v>89200</v>
      </c>
      <c r="J678" s="6">
        <v>89200</v>
      </c>
      <c r="K678" s="29">
        <v>61700</v>
      </c>
      <c r="L678" s="6"/>
      <c r="M678" s="6">
        <v>90000</v>
      </c>
      <c r="N678" s="6">
        <v>80000</v>
      </c>
      <c r="O678" s="6">
        <v>80000</v>
      </c>
      <c r="P678" s="29"/>
      <c r="Q678" s="6">
        <f>O678-N678</f>
        <v>0</v>
      </c>
      <c r="R678" s="6">
        <f>N678-O678</f>
        <v>0</v>
      </c>
      <c r="S678" s="6"/>
      <c r="T678" s="6">
        <f>I678-O678</f>
        <v>9200</v>
      </c>
      <c r="U678" s="28">
        <f>O678/I678*100</f>
        <v>89.68609865470853</v>
      </c>
      <c r="V678" s="38"/>
      <c r="W678" s="38">
        <f>I678-O678</f>
        <v>9200</v>
      </c>
      <c r="X678" s="37">
        <f>O678/I678*100</f>
        <v>89.68609865470853</v>
      </c>
      <c r="Y678" s="6">
        <v>80000</v>
      </c>
    </row>
    <row r="679" spans="1:25" hidden="1" x14ac:dyDescent="0.25">
      <c r="A679" s="108">
        <v>416100</v>
      </c>
      <c r="B679" s="107" t="s">
        <v>450</v>
      </c>
      <c r="C679" s="107" t="s">
        <v>166</v>
      </c>
      <c r="D679" s="107" t="s">
        <v>28</v>
      </c>
      <c r="E679" s="107"/>
      <c r="F679" s="106" t="s">
        <v>451</v>
      </c>
      <c r="G679" s="101"/>
      <c r="H679" s="101"/>
      <c r="I679" s="101"/>
      <c r="J679" s="101"/>
      <c r="K679" s="105"/>
      <c r="L679" s="101"/>
      <c r="M679" s="101"/>
      <c r="N679" s="101"/>
      <c r="O679" s="101">
        <v>0</v>
      </c>
      <c r="P679" s="105"/>
      <c r="Q679" s="101"/>
      <c r="R679" s="101"/>
      <c r="S679" s="101"/>
      <c r="T679" s="101"/>
      <c r="U679" s="104"/>
      <c r="V679" s="103"/>
      <c r="W679" s="103"/>
      <c r="X679" s="102"/>
      <c r="Y679" s="101">
        <v>0</v>
      </c>
    </row>
    <row r="680" spans="1:25" ht="21" customHeight="1" x14ac:dyDescent="0.25">
      <c r="A680" s="32">
        <v>511200</v>
      </c>
      <c r="B680" s="31" t="s">
        <v>450</v>
      </c>
      <c r="C680" s="31" t="s">
        <v>166</v>
      </c>
      <c r="D680" s="31" t="s">
        <v>449</v>
      </c>
      <c r="E680" s="31" t="s">
        <v>305</v>
      </c>
      <c r="F680" s="33" t="s">
        <v>448</v>
      </c>
      <c r="G680" s="6">
        <v>28274.83</v>
      </c>
      <c r="H680" s="6">
        <v>99000</v>
      </c>
      <c r="I680" s="6">
        <v>99000</v>
      </c>
      <c r="J680" s="6">
        <v>99000</v>
      </c>
      <c r="K680" s="29"/>
      <c r="L680" s="6"/>
      <c r="M680" s="6">
        <v>50000</v>
      </c>
      <c r="N680" s="6">
        <v>50000</v>
      </c>
      <c r="O680" s="6">
        <v>50000</v>
      </c>
      <c r="P680" s="29"/>
      <c r="Q680" s="6">
        <f>O680-N680</f>
        <v>0</v>
      </c>
      <c r="R680" s="6">
        <f>N680-O680</f>
        <v>0</v>
      </c>
      <c r="S680" s="6"/>
      <c r="T680" s="6">
        <f>I680-O680</f>
        <v>49000</v>
      </c>
      <c r="U680" s="28">
        <f>O680/I680*100</f>
        <v>50.505050505050505</v>
      </c>
      <c r="V680" s="38"/>
      <c r="W680" s="38">
        <f>I680-O680</f>
        <v>49000</v>
      </c>
      <c r="X680" s="37">
        <f>O680/I680*100</f>
        <v>50.505050505050505</v>
      </c>
      <c r="Y680" s="6">
        <v>50000</v>
      </c>
    </row>
    <row r="681" spans="1:25" s="7" customFormat="1" ht="30" x14ac:dyDescent="0.25">
      <c r="A681" s="64"/>
      <c r="B681" s="63"/>
      <c r="C681" s="63"/>
      <c r="D681" s="63"/>
      <c r="E681" s="63"/>
      <c r="F681" s="62" t="s">
        <v>447</v>
      </c>
      <c r="G681" s="59" t="e">
        <f>SUM(G682+#REF!)</f>
        <v>#REF!</v>
      </c>
      <c r="H681" s="59" t="e">
        <f>SUM(H682+#REF!)</f>
        <v>#REF!</v>
      </c>
      <c r="I681" s="59">
        <f>SUM(I682)</f>
        <v>7099922</v>
      </c>
      <c r="J681" s="59">
        <f>SUM(J682)</f>
        <v>7167702</v>
      </c>
      <c r="K681" s="59">
        <f>SUM(K682)</f>
        <v>4519459.5099999988</v>
      </c>
      <c r="L681" s="59">
        <f>SUM(L682)</f>
        <v>0</v>
      </c>
      <c r="M681" s="59">
        <f>SUM(M682)</f>
        <v>6263420</v>
      </c>
      <c r="N681" s="59">
        <f>SUM(N682)</f>
        <v>6263420</v>
      </c>
      <c r="O681" s="59">
        <f>SUM(O682)</f>
        <v>6263420</v>
      </c>
      <c r="P681" s="59">
        <f>SUM(P682)</f>
        <v>626530</v>
      </c>
      <c r="Q681" s="59">
        <f>SUM(Q682)</f>
        <v>0</v>
      </c>
      <c r="R681" s="59">
        <f>SUM(R682)</f>
        <v>0</v>
      </c>
      <c r="S681" s="59">
        <f>SUM(S682)</f>
        <v>118422</v>
      </c>
      <c r="T681" s="59">
        <f>SUM(T682)</f>
        <v>954924</v>
      </c>
      <c r="U681" s="59">
        <f>SUM(U682)</f>
        <v>2290.0375949430772</v>
      </c>
      <c r="V681" s="59">
        <f>SUM(V682)</f>
        <v>118422</v>
      </c>
      <c r="W681" s="59">
        <f>SUM(W682)</f>
        <v>954924</v>
      </c>
      <c r="X681" s="60">
        <f>O681/I681*100</f>
        <v>88.218152255757175</v>
      </c>
      <c r="Y681" s="59">
        <f>SUM(Y682)</f>
        <v>6263420</v>
      </c>
    </row>
    <row r="682" spans="1:25" s="7" customFormat="1" x14ac:dyDescent="0.25">
      <c r="A682" s="58"/>
      <c r="B682" s="57"/>
      <c r="C682" s="57"/>
      <c r="D682" s="57"/>
      <c r="E682" s="57"/>
      <c r="F682" s="55" t="s">
        <v>446</v>
      </c>
      <c r="G682" s="48">
        <f>SUM(G686:G707)</f>
        <v>4482056.24</v>
      </c>
      <c r="H682" s="48">
        <f>SUM(H684:H707)</f>
        <v>6278887</v>
      </c>
      <c r="I682" s="48">
        <f>SUM(I684:I707)</f>
        <v>7099922</v>
      </c>
      <c r="J682" s="48">
        <f>SUM(J684:J707)</f>
        <v>7167702</v>
      </c>
      <c r="K682" s="49">
        <f>SUM(K684:K707)</f>
        <v>4519459.5099999988</v>
      </c>
      <c r="L682" s="48">
        <f>SUM(L684:L707)</f>
        <v>0</v>
      </c>
      <c r="M682" s="48">
        <f>SUM(M684:M707)</f>
        <v>6263420</v>
      </c>
      <c r="N682" s="48">
        <f>SUM(N684:N707)</f>
        <v>6263420</v>
      </c>
      <c r="O682" s="48">
        <f>SUM(O684:O707)</f>
        <v>6263420</v>
      </c>
      <c r="P682" s="48">
        <f>SUM(P684:P707)</f>
        <v>626530</v>
      </c>
      <c r="Q682" s="48">
        <f>SUM(Q684:Q707)</f>
        <v>0</v>
      </c>
      <c r="R682" s="48">
        <f>SUM(R684:R707)</f>
        <v>0</v>
      </c>
      <c r="S682" s="48">
        <f>SUM(S684:S707)</f>
        <v>118422</v>
      </c>
      <c r="T682" s="48">
        <f>SUM(T684:T707)</f>
        <v>954924</v>
      </c>
      <c r="U682" s="48">
        <f>SUM(U684:U707)</f>
        <v>2290.0375949430772</v>
      </c>
      <c r="V682" s="48">
        <f>SUM(V684:V707)</f>
        <v>118422</v>
      </c>
      <c r="W682" s="48">
        <f>SUM(W684:W707)</f>
        <v>954924</v>
      </c>
      <c r="X682" s="49">
        <f>O682/I682*100</f>
        <v>88.218152255757175</v>
      </c>
      <c r="Y682" s="48">
        <f>SUM(Y684:Y707)</f>
        <v>6263420</v>
      </c>
    </row>
    <row r="683" spans="1:25" s="7" customFormat="1" x14ac:dyDescent="0.25">
      <c r="A683" s="58"/>
      <c r="B683" s="57"/>
      <c r="C683" s="57"/>
      <c r="D683" s="57"/>
      <c r="E683" s="57"/>
      <c r="F683" s="52" t="s">
        <v>445</v>
      </c>
      <c r="G683" s="48"/>
      <c r="H683" s="48"/>
      <c r="I683" s="48"/>
      <c r="J683" s="48"/>
      <c r="K683" s="49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9"/>
      <c r="Y683" s="48"/>
    </row>
    <row r="684" spans="1:25" s="7" customFormat="1" ht="30" hidden="1" customHeight="1" x14ac:dyDescent="0.25">
      <c r="A684" s="32">
        <v>412500</v>
      </c>
      <c r="B684" s="31" t="s">
        <v>420</v>
      </c>
      <c r="C684" s="31" t="s">
        <v>166</v>
      </c>
      <c r="D684" s="31" t="s">
        <v>444</v>
      </c>
      <c r="E684" s="31"/>
      <c r="F684" s="33" t="s">
        <v>443</v>
      </c>
      <c r="G684" s="13"/>
      <c r="H684" s="6">
        <v>0</v>
      </c>
      <c r="I684" s="6">
        <v>500000</v>
      </c>
      <c r="J684" s="6">
        <v>500000</v>
      </c>
      <c r="K684" s="29">
        <v>271088.5</v>
      </c>
      <c r="L684" s="6"/>
      <c r="M684" s="6">
        <v>0</v>
      </c>
      <c r="N684" s="6">
        <v>0</v>
      </c>
      <c r="O684" s="6">
        <v>0</v>
      </c>
      <c r="P684" s="29"/>
      <c r="Q684" s="6">
        <f>O684-N684</f>
        <v>0</v>
      </c>
      <c r="R684" s="6">
        <f>N684-O684</f>
        <v>0</v>
      </c>
      <c r="S684" s="6"/>
      <c r="T684" s="6">
        <f>I684-O684</f>
        <v>500000</v>
      </c>
      <c r="U684" s="28">
        <f>O684/I684*100</f>
        <v>0</v>
      </c>
      <c r="V684" s="38"/>
      <c r="W684" s="38">
        <f>I684-O684</f>
        <v>500000</v>
      </c>
      <c r="X684" s="37">
        <f>O684/I684*100</f>
        <v>0</v>
      </c>
      <c r="Y684" s="6">
        <v>0</v>
      </c>
    </row>
    <row r="685" spans="1:25" s="7" customFormat="1" ht="30" hidden="1" customHeight="1" x14ac:dyDescent="0.25">
      <c r="A685" s="32">
        <v>412500</v>
      </c>
      <c r="B685" s="31" t="s">
        <v>420</v>
      </c>
      <c r="C685" s="31" t="s">
        <v>166</v>
      </c>
      <c r="D685" s="31" t="s">
        <v>442</v>
      </c>
      <c r="E685" s="31"/>
      <c r="F685" s="33" t="s">
        <v>441</v>
      </c>
      <c r="G685" s="13">
        <v>0</v>
      </c>
      <c r="H685" s="6"/>
      <c r="I685" s="6">
        <v>0</v>
      </c>
      <c r="J685" s="6">
        <v>67780</v>
      </c>
      <c r="K685" s="29">
        <v>0</v>
      </c>
      <c r="L685" s="6"/>
      <c r="M685" s="6">
        <v>0</v>
      </c>
      <c r="N685" s="6">
        <v>0</v>
      </c>
      <c r="O685" s="6">
        <v>0</v>
      </c>
      <c r="P685" s="29"/>
      <c r="Q685" s="6">
        <f>O685-N685</f>
        <v>0</v>
      </c>
      <c r="R685" s="6">
        <f>N685-O685</f>
        <v>0</v>
      </c>
      <c r="S685" s="6">
        <f>O685-I685</f>
        <v>0</v>
      </c>
      <c r="T685" s="6">
        <f>I685-O685</f>
        <v>0</v>
      </c>
      <c r="U685" s="28"/>
      <c r="V685" s="38">
        <f>O685-I685</f>
        <v>0</v>
      </c>
      <c r="W685" s="38">
        <f>I685-O685</f>
        <v>0</v>
      </c>
      <c r="X685" s="37"/>
      <c r="Y685" s="6">
        <v>0</v>
      </c>
    </row>
    <row r="686" spans="1:25" s="7" customFormat="1" x14ac:dyDescent="0.25">
      <c r="A686" s="32">
        <v>412900</v>
      </c>
      <c r="B686" s="31" t="s">
        <v>420</v>
      </c>
      <c r="C686" s="31" t="s">
        <v>166</v>
      </c>
      <c r="D686" s="31" t="s">
        <v>440</v>
      </c>
      <c r="E686" s="31" t="s">
        <v>304</v>
      </c>
      <c r="F686" s="33" t="s">
        <v>439</v>
      </c>
      <c r="G686" s="38">
        <v>7501.63</v>
      </c>
      <c r="H686" s="38">
        <v>5287</v>
      </c>
      <c r="I686" s="38">
        <v>5287</v>
      </c>
      <c r="J686" s="38">
        <v>5287</v>
      </c>
      <c r="K686" s="37">
        <v>8304.56</v>
      </c>
      <c r="L686" s="38"/>
      <c r="M686" s="38">
        <v>9000</v>
      </c>
      <c r="N686" s="38">
        <v>9000</v>
      </c>
      <c r="O686" s="38">
        <v>9000</v>
      </c>
      <c r="P686" s="37"/>
      <c r="Q686" s="6">
        <f>O686-N686</f>
        <v>0</v>
      </c>
      <c r="R686" s="6">
        <f>N686-O686</f>
        <v>0</v>
      </c>
      <c r="S686" s="6">
        <f>O686-I686</f>
        <v>3713</v>
      </c>
      <c r="T686" s="6"/>
      <c r="U686" s="28">
        <f>O686/I686*100</f>
        <v>170.22886324947984</v>
      </c>
      <c r="V686" s="38">
        <f>O686-I686</f>
        <v>3713</v>
      </c>
      <c r="W686" s="38"/>
      <c r="X686" s="37">
        <f>O686/I686*100</f>
        <v>170.22886324947984</v>
      </c>
      <c r="Y686" s="38">
        <v>9000</v>
      </c>
    </row>
    <row r="687" spans="1:25" s="7" customFormat="1" x14ac:dyDescent="0.25">
      <c r="A687" s="32">
        <v>412900</v>
      </c>
      <c r="B687" s="31" t="s">
        <v>420</v>
      </c>
      <c r="C687" s="31" t="s">
        <v>166</v>
      </c>
      <c r="D687" s="31" t="s">
        <v>438</v>
      </c>
      <c r="E687" s="31" t="s">
        <v>303</v>
      </c>
      <c r="F687" s="33" t="s">
        <v>437</v>
      </c>
      <c r="G687" s="38">
        <v>0</v>
      </c>
      <c r="H687" s="38">
        <v>4950</v>
      </c>
      <c r="I687" s="38">
        <v>4950</v>
      </c>
      <c r="J687" s="38">
        <v>4950</v>
      </c>
      <c r="K687" s="37"/>
      <c r="L687" s="38"/>
      <c r="M687" s="38">
        <v>5000</v>
      </c>
      <c r="N687" s="38">
        <v>5000</v>
      </c>
      <c r="O687" s="38">
        <v>5000</v>
      </c>
      <c r="P687" s="37"/>
      <c r="Q687" s="6">
        <f>O687-N687</f>
        <v>0</v>
      </c>
      <c r="R687" s="6">
        <f>N687-O687</f>
        <v>0</v>
      </c>
      <c r="S687" s="6">
        <f>O687-I687</f>
        <v>50</v>
      </c>
      <c r="T687" s="6"/>
      <c r="U687" s="28">
        <f>O687/I687*100</f>
        <v>101.01010101010101</v>
      </c>
      <c r="V687" s="38">
        <f>O687-I687</f>
        <v>50</v>
      </c>
      <c r="W687" s="38"/>
      <c r="X687" s="37">
        <f>O687/I687*100</f>
        <v>101.01010101010101</v>
      </c>
      <c r="Y687" s="38">
        <v>5000</v>
      </c>
    </row>
    <row r="688" spans="1:25" s="7" customFormat="1" x14ac:dyDescent="0.25">
      <c r="A688" s="32">
        <v>412900</v>
      </c>
      <c r="B688" s="31" t="s">
        <v>420</v>
      </c>
      <c r="C688" s="31" t="s">
        <v>166</v>
      </c>
      <c r="D688" s="31" t="s">
        <v>436</v>
      </c>
      <c r="E688" s="31" t="s">
        <v>302</v>
      </c>
      <c r="F688" s="33" t="s">
        <v>435</v>
      </c>
      <c r="G688" s="38">
        <v>129756.51</v>
      </c>
      <c r="H688" s="38">
        <v>128700</v>
      </c>
      <c r="I688" s="38">
        <v>130501</v>
      </c>
      <c r="J688" s="38">
        <v>130501</v>
      </c>
      <c r="K688" s="37">
        <v>130500.48</v>
      </c>
      <c r="L688" s="38"/>
      <c r="M688" s="38">
        <v>132300</v>
      </c>
      <c r="N688" s="38">
        <v>132300</v>
      </c>
      <c r="O688" s="38">
        <v>132300</v>
      </c>
      <c r="P688" s="37"/>
      <c r="Q688" s="6">
        <f>O688-N688</f>
        <v>0</v>
      </c>
      <c r="R688" s="6">
        <f>N688-O688</f>
        <v>0</v>
      </c>
      <c r="S688" s="6">
        <f>O688-I688</f>
        <v>1799</v>
      </c>
      <c r="T688" s="6"/>
      <c r="U688" s="28">
        <f>O688/I688*100</f>
        <v>101.37853349782759</v>
      </c>
      <c r="V688" s="38">
        <f>O688-I688</f>
        <v>1799</v>
      </c>
      <c r="W688" s="38"/>
      <c r="X688" s="37">
        <f>O688/I688*100</f>
        <v>101.37853349782759</v>
      </c>
      <c r="Y688" s="38">
        <v>132300</v>
      </c>
    </row>
    <row r="689" spans="1:25" s="7" customFormat="1" x14ac:dyDescent="0.25">
      <c r="A689" s="32">
        <v>413300</v>
      </c>
      <c r="B689" s="31" t="s">
        <v>420</v>
      </c>
      <c r="C689" s="31" t="s">
        <v>166</v>
      </c>
      <c r="D689" s="31" t="s">
        <v>434</v>
      </c>
      <c r="E689" s="31" t="s">
        <v>301</v>
      </c>
      <c r="F689" s="33" t="s">
        <v>433</v>
      </c>
      <c r="G689" s="38">
        <v>679441.31</v>
      </c>
      <c r="H689" s="38">
        <v>683892</v>
      </c>
      <c r="I689" s="38">
        <v>690800</v>
      </c>
      <c r="J689" s="38">
        <v>690800</v>
      </c>
      <c r="K689" s="37">
        <v>459753.71</v>
      </c>
      <c r="L689" s="38"/>
      <c r="M689" s="38">
        <v>580000</v>
      </c>
      <c r="N689" s="38">
        <v>580000</v>
      </c>
      <c r="O689" s="38">
        <v>580000</v>
      </c>
      <c r="P689" s="37"/>
      <c r="Q689" s="6">
        <f>O689-N689</f>
        <v>0</v>
      </c>
      <c r="R689" s="6">
        <f>N689-O689</f>
        <v>0</v>
      </c>
      <c r="S689" s="6"/>
      <c r="T689" s="6">
        <f>I689-O689</f>
        <v>110800</v>
      </c>
      <c r="U689" s="28">
        <f>O689/I689*100</f>
        <v>83.960625361899247</v>
      </c>
      <c r="V689" s="38"/>
      <c r="W689" s="38">
        <f>I689-O689</f>
        <v>110800</v>
      </c>
      <c r="X689" s="37">
        <f>O689/I689*100</f>
        <v>83.960625361899247</v>
      </c>
      <c r="Y689" s="38">
        <v>580000</v>
      </c>
    </row>
    <row r="690" spans="1:25" s="7" customFormat="1" x14ac:dyDescent="0.25">
      <c r="A690" s="32">
        <v>413900</v>
      </c>
      <c r="B690" s="31" t="s">
        <v>420</v>
      </c>
      <c r="C690" s="31" t="s">
        <v>166</v>
      </c>
      <c r="D690" s="31" t="s">
        <v>432</v>
      </c>
      <c r="E690" s="31" t="s">
        <v>300</v>
      </c>
      <c r="F690" s="33" t="s">
        <v>431</v>
      </c>
      <c r="G690" s="38">
        <v>0</v>
      </c>
      <c r="H690" s="38">
        <v>4950</v>
      </c>
      <c r="I690" s="38">
        <v>4950</v>
      </c>
      <c r="J690" s="38">
        <v>4950</v>
      </c>
      <c r="K690" s="37">
        <v>5.13</v>
      </c>
      <c r="L690" s="38"/>
      <c r="M690" s="38">
        <v>4950</v>
      </c>
      <c r="N690" s="38">
        <v>4950</v>
      </c>
      <c r="O690" s="38">
        <v>4950</v>
      </c>
      <c r="P690" s="37"/>
      <c r="Q690" s="6">
        <f>O690-N690</f>
        <v>0</v>
      </c>
      <c r="R690" s="6">
        <f>N690-O690</f>
        <v>0</v>
      </c>
      <c r="S690" s="6">
        <f>O690-I690</f>
        <v>0</v>
      </c>
      <c r="T690" s="6">
        <f>I690-O690</f>
        <v>0</v>
      </c>
      <c r="U690" s="28">
        <f>O690/I690*100</f>
        <v>100</v>
      </c>
      <c r="V690" s="38">
        <f>O690-I690</f>
        <v>0</v>
      </c>
      <c r="W690" s="38">
        <f>I690-O690</f>
        <v>0</v>
      </c>
      <c r="X690" s="37">
        <f>O690/I690*100</f>
        <v>100</v>
      </c>
      <c r="Y690" s="38">
        <v>4950</v>
      </c>
    </row>
    <row r="691" spans="1:25" s="7" customFormat="1" ht="30" x14ac:dyDescent="0.25">
      <c r="A691" s="32">
        <v>414100</v>
      </c>
      <c r="B691" s="31" t="s">
        <v>420</v>
      </c>
      <c r="C691" s="31" t="s">
        <v>166</v>
      </c>
      <c r="D691" s="31" t="s">
        <v>430</v>
      </c>
      <c r="E691" s="31" t="s">
        <v>299</v>
      </c>
      <c r="F691" s="33" t="s">
        <v>429</v>
      </c>
      <c r="G691" s="38">
        <v>1000000</v>
      </c>
      <c r="H691" s="38">
        <v>990000</v>
      </c>
      <c r="I691" s="38">
        <v>990000</v>
      </c>
      <c r="J691" s="38">
        <v>990000</v>
      </c>
      <c r="K691" s="37">
        <v>900000</v>
      </c>
      <c r="L691" s="38"/>
      <c r="M691" s="38">
        <v>1000000</v>
      </c>
      <c r="N691" s="38">
        <v>1000000</v>
      </c>
      <c r="O691" s="38">
        <v>1000000</v>
      </c>
      <c r="P691" s="37"/>
      <c r="Q691" s="6">
        <f>O691-N691</f>
        <v>0</v>
      </c>
      <c r="R691" s="6">
        <f>N691-O691</f>
        <v>0</v>
      </c>
      <c r="S691" s="6">
        <f>O691-I691</f>
        <v>10000</v>
      </c>
      <c r="T691" s="6"/>
      <c r="U691" s="28">
        <f>O691/I691*100</f>
        <v>101.01010101010101</v>
      </c>
      <c r="V691" s="38">
        <f>O691-I691</f>
        <v>10000</v>
      </c>
      <c r="W691" s="38"/>
      <c r="X691" s="37">
        <f>O691/I691*100</f>
        <v>101.01010101010101</v>
      </c>
      <c r="Y691" s="38">
        <v>1000000</v>
      </c>
    </row>
    <row r="692" spans="1:25" s="7" customFormat="1" ht="30" x14ac:dyDescent="0.25">
      <c r="A692" s="32">
        <v>418100</v>
      </c>
      <c r="B692" s="31" t="s">
        <v>420</v>
      </c>
      <c r="C692" s="31" t="s">
        <v>166</v>
      </c>
      <c r="D692" s="31" t="s">
        <v>428</v>
      </c>
      <c r="E692" s="31" t="s">
        <v>298</v>
      </c>
      <c r="F692" s="33" t="s">
        <v>427</v>
      </c>
      <c r="G692" s="38">
        <v>75619.73</v>
      </c>
      <c r="H692" s="38">
        <v>79200</v>
      </c>
      <c r="I692" s="38">
        <v>80000</v>
      </c>
      <c r="J692" s="38">
        <v>80000</v>
      </c>
      <c r="K692" s="37">
        <v>40032.720000000001</v>
      </c>
      <c r="L692" s="38"/>
      <c r="M692" s="38">
        <v>103000</v>
      </c>
      <c r="N692" s="38">
        <v>103000</v>
      </c>
      <c r="O692" s="38">
        <v>103000</v>
      </c>
      <c r="P692" s="37"/>
      <c r="Q692" s="6">
        <f>O692-N692</f>
        <v>0</v>
      </c>
      <c r="R692" s="6">
        <f>N692-O692</f>
        <v>0</v>
      </c>
      <c r="S692" s="6">
        <f>O692-I692</f>
        <v>23000</v>
      </c>
      <c r="T692" s="6"/>
      <c r="U692" s="28">
        <f>O692/I692*100</f>
        <v>128.75</v>
      </c>
      <c r="V692" s="38">
        <f>O692-I692</f>
        <v>23000</v>
      </c>
      <c r="W692" s="38"/>
      <c r="X692" s="37">
        <f>O692/I692*100</f>
        <v>128.75</v>
      </c>
      <c r="Y692" s="38">
        <v>103000</v>
      </c>
    </row>
    <row r="693" spans="1:25" s="7" customFormat="1" x14ac:dyDescent="0.25">
      <c r="A693" s="32">
        <v>419100</v>
      </c>
      <c r="B693" s="31" t="s">
        <v>420</v>
      </c>
      <c r="C693" s="31" t="s">
        <v>166</v>
      </c>
      <c r="D693" s="31" t="s">
        <v>426</v>
      </c>
      <c r="E693" s="31" t="s">
        <v>297</v>
      </c>
      <c r="F693" s="33" t="s">
        <v>425</v>
      </c>
      <c r="G693" s="38">
        <v>54334.2</v>
      </c>
      <c r="H693" s="38">
        <v>59400</v>
      </c>
      <c r="I693" s="38">
        <v>300000</v>
      </c>
      <c r="J693" s="38">
        <v>300000</v>
      </c>
      <c r="K693" s="37">
        <v>255901.61</v>
      </c>
      <c r="L693" s="38"/>
      <c r="M693" s="38">
        <v>100000</v>
      </c>
      <c r="N693" s="38">
        <v>100000</v>
      </c>
      <c r="O693" s="38">
        <v>100000</v>
      </c>
      <c r="P693" s="37"/>
      <c r="Q693" s="6">
        <f>O693-N693</f>
        <v>0</v>
      </c>
      <c r="R693" s="6">
        <f>N693-O693</f>
        <v>0</v>
      </c>
      <c r="S693" s="6"/>
      <c r="T693" s="6">
        <f>I693-O693</f>
        <v>200000</v>
      </c>
      <c r="U693" s="28">
        <f>O693/I693*100</f>
        <v>33.333333333333329</v>
      </c>
      <c r="V693" s="38"/>
      <c r="W693" s="38">
        <f>I693-O693</f>
        <v>200000</v>
      </c>
      <c r="X693" s="37">
        <f>O693/I693*100</f>
        <v>33.333333333333329</v>
      </c>
      <c r="Y693" s="38">
        <v>100000</v>
      </c>
    </row>
    <row r="694" spans="1:25" s="7" customFormat="1" x14ac:dyDescent="0.25">
      <c r="A694" s="32">
        <v>487200</v>
      </c>
      <c r="B694" s="31" t="s">
        <v>420</v>
      </c>
      <c r="C694" s="31" t="s">
        <v>166</v>
      </c>
      <c r="D694" s="31" t="s">
        <v>424</v>
      </c>
      <c r="E694" s="31" t="s">
        <v>296</v>
      </c>
      <c r="F694" s="33" t="s">
        <v>423</v>
      </c>
      <c r="G694" s="38">
        <v>587.74</v>
      </c>
      <c r="H694" s="38">
        <v>990</v>
      </c>
      <c r="I694" s="38">
        <v>16930</v>
      </c>
      <c r="J694" s="38">
        <v>16930</v>
      </c>
      <c r="K694" s="37">
        <v>23430.81</v>
      </c>
      <c r="L694" s="38"/>
      <c r="M694" s="38">
        <v>25000</v>
      </c>
      <c r="N694" s="38">
        <v>25000</v>
      </c>
      <c r="O694" s="38">
        <v>25000</v>
      </c>
      <c r="P694" s="37"/>
      <c r="Q694" s="6">
        <f>O694-N694</f>
        <v>0</v>
      </c>
      <c r="R694" s="6">
        <f>N694-O694</f>
        <v>0</v>
      </c>
      <c r="S694" s="6">
        <f>O694-I694</f>
        <v>8070</v>
      </c>
      <c r="T694" s="6"/>
      <c r="U694" s="28">
        <f>O694/I694*100</f>
        <v>147.66686355581808</v>
      </c>
      <c r="V694" s="38">
        <f>O694-I694</f>
        <v>8070</v>
      </c>
      <c r="W694" s="38"/>
      <c r="X694" s="37">
        <f>O694/I694*100</f>
        <v>147.66686355581808</v>
      </c>
      <c r="Y694" s="38">
        <v>25000</v>
      </c>
    </row>
    <row r="695" spans="1:25" s="7" customFormat="1" ht="30" x14ac:dyDescent="0.25">
      <c r="A695" s="32">
        <v>487300</v>
      </c>
      <c r="B695" s="31" t="s">
        <v>420</v>
      </c>
      <c r="C695" s="31" t="s">
        <v>166</v>
      </c>
      <c r="D695" s="31" t="s">
        <v>422</v>
      </c>
      <c r="E695" s="31" t="s">
        <v>294</v>
      </c>
      <c r="F695" s="33" t="s">
        <v>421</v>
      </c>
      <c r="G695" s="38">
        <v>1171.3900000000001</v>
      </c>
      <c r="H695" s="38">
        <v>2970</v>
      </c>
      <c r="I695" s="38">
        <v>7870</v>
      </c>
      <c r="J695" s="38">
        <v>7870</v>
      </c>
      <c r="K695" s="37">
        <v>6018.13</v>
      </c>
      <c r="L695" s="38"/>
      <c r="M695" s="38">
        <v>7000</v>
      </c>
      <c r="N695" s="38">
        <v>7000</v>
      </c>
      <c r="O695" s="38">
        <v>7000</v>
      </c>
      <c r="P695" s="37"/>
      <c r="Q695" s="6">
        <f>O695-N695</f>
        <v>0</v>
      </c>
      <c r="R695" s="6">
        <f>N695-O695</f>
        <v>0</v>
      </c>
      <c r="S695" s="6"/>
      <c r="T695" s="6">
        <f>I695-O695</f>
        <v>870</v>
      </c>
      <c r="U695" s="28">
        <f>O695/I695*100</f>
        <v>88.945362134688693</v>
      </c>
      <c r="V695" s="38"/>
      <c r="W695" s="38">
        <f>I695-O695</f>
        <v>870</v>
      </c>
      <c r="X695" s="37">
        <f>O695/I695*100</f>
        <v>88.945362134688693</v>
      </c>
      <c r="Y695" s="38">
        <v>7000</v>
      </c>
    </row>
    <row r="696" spans="1:25" s="7" customFormat="1" ht="30" x14ac:dyDescent="0.25">
      <c r="A696" s="32">
        <v>487400</v>
      </c>
      <c r="B696" s="31" t="s">
        <v>420</v>
      </c>
      <c r="C696" s="31" t="s">
        <v>166</v>
      </c>
      <c r="D696" s="31" t="s">
        <v>419</v>
      </c>
      <c r="E696" s="31" t="s">
        <v>292</v>
      </c>
      <c r="F696" s="33" t="s">
        <v>418</v>
      </c>
      <c r="G696" s="38">
        <v>231.59</v>
      </c>
      <c r="H696" s="38">
        <v>2970</v>
      </c>
      <c r="I696" s="38">
        <v>4840</v>
      </c>
      <c r="J696" s="38">
        <v>4840</v>
      </c>
      <c r="K696" s="37">
        <v>9960.5300000000007</v>
      </c>
      <c r="L696" s="38"/>
      <c r="M696" s="38">
        <v>10000</v>
      </c>
      <c r="N696" s="38">
        <v>10000</v>
      </c>
      <c r="O696" s="38">
        <v>10000</v>
      </c>
      <c r="P696" s="37"/>
      <c r="Q696" s="6">
        <f>O696-N696</f>
        <v>0</v>
      </c>
      <c r="R696" s="6">
        <f>N696-O696</f>
        <v>0</v>
      </c>
      <c r="S696" s="6">
        <f>O696-I696</f>
        <v>5160</v>
      </c>
      <c r="T696" s="6"/>
      <c r="U696" s="28">
        <f>O696/I696*100</f>
        <v>206.61157024793386</v>
      </c>
      <c r="V696" s="38">
        <f>O696-I696</f>
        <v>5160</v>
      </c>
      <c r="W696" s="38"/>
      <c r="X696" s="37">
        <f>O696/I696*100</f>
        <v>206.61157024793386</v>
      </c>
      <c r="Y696" s="38">
        <v>10000</v>
      </c>
    </row>
    <row r="697" spans="1:25" s="7" customFormat="1" ht="30" x14ac:dyDescent="0.25">
      <c r="A697" s="32">
        <v>487400</v>
      </c>
      <c r="B697" s="31" t="s">
        <v>334</v>
      </c>
      <c r="C697" s="31" t="s">
        <v>166</v>
      </c>
      <c r="D697" s="31" t="s">
        <v>417</v>
      </c>
      <c r="E697" s="31" t="s">
        <v>289</v>
      </c>
      <c r="F697" s="33" t="s">
        <v>416</v>
      </c>
      <c r="G697" s="38">
        <v>7657.24</v>
      </c>
      <c r="H697" s="38">
        <v>7583</v>
      </c>
      <c r="I697" s="38">
        <v>8050</v>
      </c>
      <c r="J697" s="38">
        <v>8050</v>
      </c>
      <c r="K697" s="37">
        <v>6035.58</v>
      </c>
      <c r="L697" s="38"/>
      <c r="M697" s="38">
        <v>8400</v>
      </c>
      <c r="N697" s="38">
        <v>8400</v>
      </c>
      <c r="O697" s="38">
        <v>8400</v>
      </c>
      <c r="P697" s="37"/>
      <c r="Q697" s="6">
        <f>O697-N697</f>
        <v>0</v>
      </c>
      <c r="R697" s="6">
        <f>N697-O697</f>
        <v>0</v>
      </c>
      <c r="S697" s="6">
        <f>O697-I697</f>
        <v>350</v>
      </c>
      <c r="T697" s="6"/>
      <c r="U697" s="28">
        <f>O697/I697*100</f>
        <v>104.34782608695652</v>
      </c>
      <c r="V697" s="38">
        <f>O697-I697</f>
        <v>350</v>
      </c>
      <c r="W697" s="38"/>
      <c r="X697" s="37">
        <f>O697/I697*100</f>
        <v>104.34782608695652</v>
      </c>
      <c r="Y697" s="38">
        <v>8400</v>
      </c>
    </row>
    <row r="698" spans="1:25" s="7" customFormat="1" ht="45" x14ac:dyDescent="0.25">
      <c r="A698" s="32">
        <v>511100</v>
      </c>
      <c r="B698" s="31" t="s">
        <v>413</v>
      </c>
      <c r="C698" s="31" t="s">
        <v>166</v>
      </c>
      <c r="D698" s="31" t="s">
        <v>415</v>
      </c>
      <c r="E698" s="31" t="s">
        <v>288</v>
      </c>
      <c r="F698" s="33" t="s">
        <v>414</v>
      </c>
      <c r="G698" s="38">
        <v>23400</v>
      </c>
      <c r="H698" s="38">
        <v>764834</v>
      </c>
      <c r="I698" s="38">
        <v>764834</v>
      </c>
      <c r="J698" s="38">
        <v>764834</v>
      </c>
      <c r="K698" s="37">
        <v>37955.11</v>
      </c>
      <c r="L698" s="38"/>
      <c r="M698" s="38">
        <v>626530</v>
      </c>
      <c r="N698" s="38">
        <v>626530</v>
      </c>
      <c r="O698" s="38">
        <v>626530</v>
      </c>
      <c r="P698" s="38">
        <v>626530</v>
      </c>
      <c r="Q698" s="6">
        <f>O698-N698</f>
        <v>0</v>
      </c>
      <c r="R698" s="6">
        <f>N698-O698</f>
        <v>0</v>
      </c>
      <c r="S698" s="6"/>
      <c r="T698" s="6">
        <f>I698-O698</f>
        <v>138304</v>
      </c>
      <c r="U698" s="28">
        <f>O698/I698*100</f>
        <v>81.91712188527184</v>
      </c>
      <c r="V698" s="38"/>
      <c r="W698" s="38">
        <f>I698-O698</f>
        <v>138304</v>
      </c>
      <c r="X698" s="37">
        <f>O698/I698*100</f>
        <v>81.91712188527184</v>
      </c>
      <c r="Y698" s="38">
        <v>626530</v>
      </c>
    </row>
    <row r="699" spans="1:25" s="7" customFormat="1" ht="20.25" hidden="1" customHeight="1" x14ac:dyDescent="0.25">
      <c r="A699" s="32">
        <v>511100</v>
      </c>
      <c r="B699" s="31" t="s">
        <v>413</v>
      </c>
      <c r="C699" s="31" t="s">
        <v>166</v>
      </c>
      <c r="D699" s="31" t="s">
        <v>412</v>
      </c>
      <c r="E699" s="31"/>
      <c r="F699" s="33" t="s">
        <v>411</v>
      </c>
      <c r="G699" s="38">
        <v>16602.400000000001</v>
      </c>
      <c r="H699" s="38">
        <v>0</v>
      </c>
      <c r="I699" s="38">
        <v>0</v>
      </c>
      <c r="J699" s="38">
        <v>0</v>
      </c>
      <c r="K699" s="37"/>
      <c r="L699" s="38"/>
      <c r="M699" s="38"/>
      <c r="N699" s="38"/>
      <c r="O699" s="38"/>
      <c r="P699" s="37"/>
      <c r="Q699" s="6">
        <f>O699-N699</f>
        <v>0</v>
      </c>
      <c r="R699" s="6">
        <f>N699-O699</f>
        <v>0</v>
      </c>
      <c r="S699" s="6">
        <f>O699-I699</f>
        <v>0</v>
      </c>
      <c r="T699" s="6">
        <f>I699-O699</f>
        <v>0</v>
      </c>
      <c r="U699" s="28"/>
      <c r="V699" s="38">
        <f>O699-I699</f>
        <v>0</v>
      </c>
      <c r="W699" s="38">
        <f>I699-O699</f>
        <v>0</v>
      </c>
      <c r="X699" s="37"/>
      <c r="Y699" s="38"/>
    </row>
    <row r="700" spans="1:25" s="7" customFormat="1" ht="30" x14ac:dyDescent="0.25">
      <c r="A700" s="32">
        <v>513100</v>
      </c>
      <c r="B700" s="31" t="s">
        <v>410</v>
      </c>
      <c r="C700" s="31" t="s">
        <v>166</v>
      </c>
      <c r="D700" s="31" t="s">
        <v>409</v>
      </c>
      <c r="E700" s="31" t="s">
        <v>287</v>
      </c>
      <c r="F700" s="33" t="s">
        <v>408</v>
      </c>
      <c r="G700" s="38">
        <v>1787.7</v>
      </c>
      <c r="H700" s="38">
        <v>19800</v>
      </c>
      <c r="I700" s="38">
        <v>19800</v>
      </c>
      <c r="J700" s="38">
        <v>19800</v>
      </c>
      <c r="K700" s="37"/>
      <c r="L700" s="38"/>
      <c r="M700" s="100">
        <v>50000</v>
      </c>
      <c r="N700" s="38">
        <v>50000</v>
      </c>
      <c r="O700" s="38">
        <v>50000</v>
      </c>
      <c r="P700" s="37"/>
      <c r="Q700" s="6">
        <f>O700-N700</f>
        <v>0</v>
      </c>
      <c r="R700" s="6">
        <f>N700-O700</f>
        <v>0</v>
      </c>
      <c r="S700" s="6">
        <f>O700-I700</f>
        <v>30200</v>
      </c>
      <c r="T700" s="6"/>
      <c r="U700" s="28">
        <f>O700/I700*100</f>
        <v>252.52525252525251</v>
      </c>
      <c r="V700" s="38">
        <f>O700-I700</f>
        <v>30200</v>
      </c>
      <c r="W700" s="38"/>
      <c r="X700" s="37">
        <f>O700/I700*100</f>
        <v>252.52525252525251</v>
      </c>
      <c r="Y700" s="38">
        <v>50000</v>
      </c>
    </row>
    <row r="701" spans="1:25" s="7" customFormat="1" x14ac:dyDescent="0.25">
      <c r="A701" s="32">
        <v>621300</v>
      </c>
      <c r="B701" s="31" t="s">
        <v>85</v>
      </c>
      <c r="C701" s="31"/>
      <c r="D701" s="31" t="s">
        <v>407</v>
      </c>
      <c r="E701" s="31" t="s">
        <v>286</v>
      </c>
      <c r="F701" s="33" t="s">
        <v>406</v>
      </c>
      <c r="G701" s="38">
        <v>2469219.4300000002</v>
      </c>
      <c r="H701" s="38">
        <v>2643251</v>
      </c>
      <c r="I701" s="38">
        <v>2669950</v>
      </c>
      <c r="J701" s="38">
        <v>2669950</v>
      </c>
      <c r="K701" s="37">
        <v>1962183</v>
      </c>
      <c r="L701" s="38"/>
      <c r="M701" s="38">
        <v>2670000</v>
      </c>
      <c r="N701" s="38">
        <v>2670000</v>
      </c>
      <c r="O701" s="38">
        <v>2670000</v>
      </c>
      <c r="P701" s="37"/>
      <c r="Q701" s="6">
        <f>O701-N701</f>
        <v>0</v>
      </c>
      <c r="R701" s="6">
        <f>N701-O701</f>
        <v>0</v>
      </c>
      <c r="S701" s="6">
        <f>O701-I701</f>
        <v>50</v>
      </c>
      <c r="T701" s="6"/>
      <c r="U701" s="28">
        <f>O701/I701*100</f>
        <v>100.00187269424521</v>
      </c>
      <c r="V701" s="38">
        <f>O701-I701</f>
        <v>50</v>
      </c>
      <c r="W701" s="38"/>
      <c r="X701" s="37">
        <f>O701/I701*100</f>
        <v>100.00187269424521</v>
      </c>
      <c r="Y701" s="38">
        <v>2670000</v>
      </c>
    </row>
    <row r="702" spans="1:25" s="7" customFormat="1" ht="30" hidden="1" customHeight="1" x14ac:dyDescent="0.25">
      <c r="A702" s="32">
        <v>621900</v>
      </c>
      <c r="B702" s="31" t="s">
        <v>85</v>
      </c>
      <c r="C702" s="31"/>
      <c r="D702" s="31" t="s">
        <v>405</v>
      </c>
      <c r="E702" s="31"/>
      <c r="F702" s="33" t="s">
        <v>20</v>
      </c>
      <c r="G702" s="38">
        <v>0</v>
      </c>
      <c r="H702" s="38">
        <v>4950</v>
      </c>
      <c r="I702" s="38">
        <v>4950</v>
      </c>
      <c r="J702" s="38">
        <v>4950</v>
      </c>
      <c r="K702" s="37">
        <v>0</v>
      </c>
      <c r="L702" s="38"/>
      <c r="M702" s="38">
        <v>0</v>
      </c>
      <c r="N702" s="38">
        <v>0</v>
      </c>
      <c r="O702" s="38">
        <v>0</v>
      </c>
      <c r="P702" s="37"/>
      <c r="Q702" s="6">
        <f>O702-N702</f>
        <v>0</v>
      </c>
      <c r="R702" s="6">
        <f>N702-O702</f>
        <v>0</v>
      </c>
      <c r="S702" s="6"/>
      <c r="T702" s="6">
        <f>I702-O702</f>
        <v>4950</v>
      </c>
      <c r="U702" s="28">
        <f>O702/I702*100</f>
        <v>0</v>
      </c>
      <c r="V702" s="38"/>
      <c r="W702" s="38">
        <f>I702-O702</f>
        <v>4950</v>
      </c>
      <c r="X702" s="37">
        <f>O702/I702*100</f>
        <v>0</v>
      </c>
      <c r="Y702" s="38">
        <v>0</v>
      </c>
    </row>
    <row r="703" spans="1:25" s="7" customFormat="1" x14ac:dyDescent="0.25">
      <c r="A703" s="32">
        <v>628100</v>
      </c>
      <c r="B703" s="31" t="s">
        <v>85</v>
      </c>
      <c r="C703" s="31"/>
      <c r="D703" s="31" t="s">
        <v>28</v>
      </c>
      <c r="E703" s="31" t="s">
        <v>285</v>
      </c>
      <c r="F703" s="33" t="s">
        <v>404</v>
      </c>
      <c r="G703" s="38"/>
      <c r="H703" s="38"/>
      <c r="I703" s="38"/>
      <c r="J703" s="38"/>
      <c r="K703" s="37">
        <v>14538.44</v>
      </c>
      <c r="L703" s="38"/>
      <c r="M703" s="38">
        <v>30000</v>
      </c>
      <c r="N703" s="38">
        <v>30000</v>
      </c>
      <c r="O703" s="38">
        <v>30000</v>
      </c>
      <c r="P703" s="37"/>
      <c r="Q703" s="6">
        <f>O703-N703</f>
        <v>0</v>
      </c>
      <c r="R703" s="6">
        <f>N703-O703</f>
        <v>0</v>
      </c>
      <c r="S703" s="6">
        <f>O703-I703</f>
        <v>30000</v>
      </c>
      <c r="T703" s="6"/>
      <c r="U703" s="28"/>
      <c r="V703" s="38">
        <f>O703-I703</f>
        <v>30000</v>
      </c>
      <c r="W703" s="38"/>
      <c r="X703" s="37"/>
      <c r="Y703" s="38">
        <v>30000</v>
      </c>
    </row>
    <row r="704" spans="1:25" s="7" customFormat="1" x14ac:dyDescent="0.25">
      <c r="A704" s="32">
        <v>631100</v>
      </c>
      <c r="B704" s="31" t="s">
        <v>85</v>
      </c>
      <c r="C704" s="31"/>
      <c r="D704" s="31" t="s">
        <v>403</v>
      </c>
      <c r="E704" s="31" t="s">
        <v>284</v>
      </c>
      <c r="F704" s="33" t="s">
        <v>402</v>
      </c>
      <c r="G704" s="38">
        <v>0</v>
      </c>
      <c r="H704" s="38">
        <v>867240</v>
      </c>
      <c r="I704" s="38">
        <v>867240</v>
      </c>
      <c r="J704" s="38">
        <v>867240</v>
      </c>
      <c r="K704" s="37">
        <v>365314.48</v>
      </c>
      <c r="L704" s="38"/>
      <c r="M704" s="38">
        <v>867240</v>
      </c>
      <c r="N704" s="38">
        <v>867240</v>
      </c>
      <c r="O704" s="38">
        <v>867240</v>
      </c>
      <c r="P704" s="37"/>
      <c r="Q704" s="6">
        <f>O704-N704</f>
        <v>0</v>
      </c>
      <c r="R704" s="6">
        <f>N704-O704</f>
        <v>0</v>
      </c>
      <c r="S704" s="6">
        <f>O704-I704</f>
        <v>0</v>
      </c>
      <c r="T704" s="6">
        <f>I704-O704</f>
        <v>0</v>
      </c>
      <c r="U704" s="28">
        <f>O704/I704*100</f>
        <v>100</v>
      </c>
      <c r="V704" s="38">
        <f>O704-I704</f>
        <v>0</v>
      </c>
      <c r="W704" s="38">
        <f>I704-O704</f>
        <v>0</v>
      </c>
      <c r="X704" s="37">
        <f>O704/I704*100</f>
        <v>100</v>
      </c>
      <c r="Y704" s="38">
        <v>867240</v>
      </c>
    </row>
    <row r="705" spans="1:25" s="7" customFormat="1" x14ac:dyDescent="0.25">
      <c r="A705" s="32">
        <v>631300</v>
      </c>
      <c r="B705" s="31" t="s">
        <v>85</v>
      </c>
      <c r="C705" s="31"/>
      <c r="D705" s="31" t="s">
        <v>401</v>
      </c>
      <c r="E705" s="31" t="s">
        <v>278</v>
      </c>
      <c r="F705" s="33" t="s">
        <v>1</v>
      </c>
      <c r="G705" s="38">
        <v>5996.04</v>
      </c>
      <c r="H705" s="38">
        <v>0</v>
      </c>
      <c r="I705" s="38">
        <v>6000</v>
      </c>
      <c r="J705" s="38">
        <v>6000</v>
      </c>
      <c r="K705" s="37"/>
      <c r="L705" s="38"/>
      <c r="M705" s="38">
        <v>6000</v>
      </c>
      <c r="N705" s="38">
        <v>6000</v>
      </c>
      <c r="O705" s="38">
        <v>6000</v>
      </c>
      <c r="P705" s="37"/>
      <c r="Q705" s="6">
        <f>O705-N705</f>
        <v>0</v>
      </c>
      <c r="R705" s="6">
        <f>N705-O705</f>
        <v>0</v>
      </c>
      <c r="S705" s="6">
        <f>O705-I705</f>
        <v>0</v>
      </c>
      <c r="T705" s="6">
        <f>I705-O705</f>
        <v>0</v>
      </c>
      <c r="U705" s="28">
        <f>O705/I705*100</f>
        <v>100</v>
      </c>
      <c r="V705" s="38">
        <f>O705-I705</f>
        <v>0</v>
      </c>
      <c r="W705" s="38">
        <f>I705-O705</f>
        <v>0</v>
      </c>
      <c r="X705" s="37">
        <f>O705/I705*100</f>
        <v>100</v>
      </c>
      <c r="Y705" s="38">
        <v>6000</v>
      </c>
    </row>
    <row r="706" spans="1:25" s="7" customFormat="1" ht="30" x14ac:dyDescent="0.25">
      <c r="A706" s="32">
        <v>631900</v>
      </c>
      <c r="B706" s="31" t="s">
        <v>85</v>
      </c>
      <c r="C706" s="31"/>
      <c r="D706" s="31" t="s">
        <v>400</v>
      </c>
      <c r="E706" s="31" t="s">
        <v>277</v>
      </c>
      <c r="F706" s="33" t="s">
        <v>399</v>
      </c>
      <c r="G706" s="38">
        <v>3703.29</v>
      </c>
      <c r="H706" s="38">
        <v>4950</v>
      </c>
      <c r="I706" s="38">
        <v>20000</v>
      </c>
      <c r="J706" s="38">
        <v>20000</v>
      </c>
      <c r="K706" s="37">
        <v>23816.83</v>
      </c>
      <c r="L706" s="38"/>
      <c r="M706" s="38">
        <v>24000</v>
      </c>
      <c r="N706" s="38">
        <v>24000</v>
      </c>
      <c r="O706" s="38">
        <v>24000</v>
      </c>
      <c r="P706" s="37"/>
      <c r="Q706" s="6">
        <f>O706-N706</f>
        <v>0</v>
      </c>
      <c r="R706" s="6">
        <f>N706-O706</f>
        <v>0</v>
      </c>
      <c r="S706" s="6">
        <f>O706-I706</f>
        <v>4000</v>
      </c>
      <c r="T706" s="6"/>
      <c r="U706" s="28">
        <f>O706/I706*100</f>
        <v>120</v>
      </c>
      <c r="V706" s="38">
        <f>O706-I706</f>
        <v>4000</v>
      </c>
      <c r="W706" s="38"/>
      <c r="X706" s="37">
        <f>O706/I706*100</f>
        <v>120</v>
      </c>
      <c r="Y706" s="38">
        <v>24000</v>
      </c>
    </row>
    <row r="707" spans="1:25" s="7" customFormat="1" x14ac:dyDescent="0.25">
      <c r="A707" s="32">
        <v>638100</v>
      </c>
      <c r="B707" s="31" t="s">
        <v>85</v>
      </c>
      <c r="C707" s="31"/>
      <c r="D707" s="31" t="s">
        <v>398</v>
      </c>
      <c r="E707" s="31" t="s">
        <v>276</v>
      </c>
      <c r="F707" s="33" t="s">
        <v>397</v>
      </c>
      <c r="G707" s="38">
        <v>5046.04</v>
      </c>
      <c r="H707" s="38">
        <v>2970</v>
      </c>
      <c r="I707" s="38">
        <v>2970</v>
      </c>
      <c r="J707" s="38">
        <v>2970</v>
      </c>
      <c r="K707" s="37">
        <v>4619.8900000000003</v>
      </c>
      <c r="L707" s="38"/>
      <c r="M707" s="38">
        <v>5000</v>
      </c>
      <c r="N707" s="38">
        <v>5000</v>
      </c>
      <c r="O707" s="38">
        <v>5000</v>
      </c>
      <c r="P707" s="37"/>
      <c r="Q707" s="6">
        <f>O707-N707</f>
        <v>0</v>
      </c>
      <c r="R707" s="6">
        <f>N707-O707</f>
        <v>0</v>
      </c>
      <c r="S707" s="6">
        <f>O707-I707</f>
        <v>2030</v>
      </c>
      <c r="T707" s="6"/>
      <c r="U707" s="28">
        <f>O707/I707*100</f>
        <v>168.35016835016836</v>
      </c>
      <c r="V707" s="38">
        <f>O707-I707</f>
        <v>2030</v>
      </c>
      <c r="W707" s="38"/>
      <c r="X707" s="37">
        <f>O707/I707*100</f>
        <v>168.35016835016836</v>
      </c>
      <c r="Y707" s="38">
        <v>5000</v>
      </c>
    </row>
    <row r="708" spans="1:25" s="7" customFormat="1" x14ac:dyDescent="0.25">
      <c r="A708" s="64"/>
      <c r="B708" s="63"/>
      <c r="C708" s="63"/>
      <c r="D708" s="63"/>
      <c r="E708" s="63"/>
      <c r="F708" s="62" t="s">
        <v>396</v>
      </c>
      <c r="G708" s="99">
        <f>SUM(G709+G750+G768+G796+G811+G830+G846+G872+G901+G920)</f>
        <v>9296384.8999999966</v>
      </c>
      <c r="H708" s="99">
        <f>SUM(H709+H750+H768+H796+H811+H830+H846+H872+H901+H920)</f>
        <v>10546324</v>
      </c>
      <c r="I708" s="99">
        <f>SUM(I709+I750+I768+I796+I811+I830+I846+I872+I901+I920)</f>
        <v>10765530</v>
      </c>
      <c r="J708" s="99">
        <f>SUM(J709+J750+J768+J796+J811+J830+J846+J872+J901+J920)</f>
        <v>10770530</v>
      </c>
      <c r="K708" s="60">
        <f>SUM(K709+K750+K768+K796+K811+K830+K846+K872+K901+K920)</f>
        <v>7234332.0200000014</v>
      </c>
      <c r="L708" s="99">
        <f>SUM(L709+L750+L768+L796+L811+L830+L846+L872+L901+L920)</f>
        <v>76693.200000000012</v>
      </c>
      <c r="M708" s="99">
        <f>SUM(M709+M750+M768+M796+M811+M830+M846+M872+M901+M920)</f>
        <v>14390339</v>
      </c>
      <c r="N708" s="99">
        <f>SUM(N709+N750+N768+N796+N811+N830+N846+N872+N901+N920)</f>
        <v>10993834</v>
      </c>
      <c r="O708" s="99">
        <f>SUM(O709+O750+O768+O796+O811+O830+O846+O872+O901+O920)</f>
        <v>11010934</v>
      </c>
      <c r="P708" s="99">
        <f>SUM(P709+P750+P768+P796+P811+P830+P846+P872+P901+P920)</f>
        <v>105913</v>
      </c>
      <c r="Q708" s="99">
        <f>SUM(Q709+Q750+Q768+Q796+Q811+Q830+Q846+Q872+Q901+Q920)</f>
        <v>17100</v>
      </c>
      <c r="R708" s="99">
        <f>SUM(R709+R750+R768+R796+R811+R830+R846+R872+R901+R920)</f>
        <v>0</v>
      </c>
      <c r="S708" s="99">
        <f>SUM(S709+S750+S768+S796+S811+S830+S846+S872+S901+S920)</f>
        <v>810418</v>
      </c>
      <c r="T708" s="99">
        <f>SUM(T709+T750+T768+T796+T811+T830+T846+T872+T901+T920)</f>
        <v>565014</v>
      </c>
      <c r="U708" s="99" t="e">
        <f>SUM(U709+U750+U768+U796+U811+U830+U846+U872+U901+U920)</f>
        <v>#DIV/0!</v>
      </c>
      <c r="V708" s="99">
        <f>SUM(V709+V750+V768+V796+V811+V830+V846+V872+V901+V920)</f>
        <v>810418</v>
      </c>
      <c r="W708" s="99">
        <f>SUM(W709+W750+W768+W796+W811+W830+W846+W872+W901+W920)</f>
        <v>565014</v>
      </c>
      <c r="X708" s="60">
        <f>O708/I708*100</f>
        <v>102.27953477441427</v>
      </c>
      <c r="Y708" s="99">
        <f>SUM(Y709+Y750+Y768+Y796+Y811+Y830+Y846+Y872+Y901+Y920)</f>
        <v>11099934</v>
      </c>
    </row>
    <row r="709" spans="1:25" s="7" customFormat="1" ht="30" x14ac:dyDescent="0.25">
      <c r="A709" s="64"/>
      <c r="B709" s="63"/>
      <c r="C709" s="63"/>
      <c r="D709" s="63"/>
      <c r="E709" s="63"/>
      <c r="F709" s="62" t="s">
        <v>395</v>
      </c>
      <c r="G709" s="59">
        <f>SUM(G710+G725+G743)</f>
        <v>4746852.0299999993</v>
      </c>
      <c r="H709" s="59">
        <f>SUM(H710+H725+H743)</f>
        <v>5329742</v>
      </c>
      <c r="I709" s="59">
        <f>SUM(I710+I725+I743)</f>
        <v>5798646</v>
      </c>
      <c r="J709" s="59">
        <f>SUM(J710+J725+J743)</f>
        <v>5798646</v>
      </c>
      <c r="K709" s="61">
        <f>SUM(K710+K725+K743)</f>
        <v>3793852.88</v>
      </c>
      <c r="L709" s="59">
        <f>SUM(L710+L725+L743)</f>
        <v>0</v>
      </c>
      <c r="M709" s="59">
        <f>SUM(M710+M725+M743)</f>
        <v>8104379</v>
      </c>
      <c r="N709" s="59">
        <f>SUM(N710+N725+N743)</f>
        <v>6093730</v>
      </c>
      <c r="O709" s="59">
        <f>SUM(O710+O725+O743)</f>
        <v>6093730</v>
      </c>
      <c r="P709" s="59">
        <f>SUM(P710+P725+P743)</f>
        <v>0</v>
      </c>
      <c r="Q709" s="59">
        <f>SUM(Q710+Q725+Q743)</f>
        <v>0</v>
      </c>
      <c r="R709" s="59">
        <f>SUM(R710+R725+R743)</f>
        <v>0</v>
      </c>
      <c r="S709" s="59">
        <f>SUM(S710+S725+S743)</f>
        <v>583866</v>
      </c>
      <c r="T709" s="59">
        <f>SUM(T710+T725+T743)</f>
        <v>288782</v>
      </c>
      <c r="U709" s="59">
        <f>SUM(U710+U725+U743)</f>
        <v>3788.8413261259275</v>
      </c>
      <c r="V709" s="59">
        <f>SUM(V710+V725+V743)</f>
        <v>583866</v>
      </c>
      <c r="W709" s="59">
        <f>SUM(W710+W725+W743)</f>
        <v>288782</v>
      </c>
      <c r="X709" s="60">
        <f>O709/I709*100</f>
        <v>105.08884315407425</v>
      </c>
      <c r="Y709" s="59">
        <f>SUM(Y710+Y725+Y743)</f>
        <v>6158730</v>
      </c>
    </row>
    <row r="710" spans="1:25" s="7" customFormat="1" x14ac:dyDescent="0.25">
      <c r="A710" s="58"/>
      <c r="B710" s="57"/>
      <c r="C710" s="57"/>
      <c r="D710" s="57"/>
      <c r="E710" s="57"/>
      <c r="F710" s="55" t="s">
        <v>394</v>
      </c>
      <c r="G710" s="48">
        <f>SUM(G712:G724)</f>
        <v>1098176.1099999999</v>
      </c>
      <c r="H710" s="48">
        <f>SUM(H712:H724)</f>
        <v>1272648</v>
      </c>
      <c r="I710" s="48">
        <f>SUM(I712:I724)</f>
        <v>1272648</v>
      </c>
      <c r="J710" s="48">
        <f>SUM(J712:J724)</f>
        <v>1272648</v>
      </c>
      <c r="K710" s="49">
        <f>SUM(K712:K724)</f>
        <v>909895.71999999986</v>
      </c>
      <c r="L710" s="48">
        <f>SUM(L712:L724)</f>
        <v>0</v>
      </c>
      <c r="M710" s="48">
        <f>SUM(M712:M724)</f>
        <v>1523836</v>
      </c>
      <c r="N710" s="48">
        <f>SUM(N712:N724)</f>
        <v>1328170</v>
      </c>
      <c r="O710" s="48">
        <f>SUM(O712:O724)</f>
        <v>1328170</v>
      </c>
      <c r="P710" s="48">
        <f>SUM(P712:P724)</f>
        <v>0</v>
      </c>
      <c r="Q710" s="48">
        <f>SUM(Q712:Q724)</f>
        <v>0</v>
      </c>
      <c r="R710" s="48">
        <f>SUM(R712:R724)</f>
        <v>0</v>
      </c>
      <c r="S710" s="48">
        <f>SUM(S712:S724)</f>
        <v>81734</v>
      </c>
      <c r="T710" s="48">
        <f>SUM(T712:T724)</f>
        <v>26212</v>
      </c>
      <c r="U710" s="48">
        <f>SUM(U712:U724)</f>
        <v>1779.3865125292589</v>
      </c>
      <c r="V710" s="48">
        <f>SUM(V712:V724)</f>
        <v>81734</v>
      </c>
      <c r="W710" s="48">
        <f>SUM(W712:W724)</f>
        <v>26212</v>
      </c>
      <c r="X710" s="49">
        <f>O710/I710*100</f>
        <v>104.36271459193745</v>
      </c>
      <c r="Y710" s="48">
        <f>SUM(Y712:Y724)</f>
        <v>1328170</v>
      </c>
    </row>
    <row r="711" spans="1:25" s="7" customFormat="1" x14ac:dyDescent="0.25">
      <c r="A711" s="58"/>
      <c r="B711" s="57"/>
      <c r="C711" s="57"/>
      <c r="D711" s="57"/>
      <c r="E711" s="57"/>
      <c r="F711" s="52" t="s">
        <v>393</v>
      </c>
      <c r="G711" s="48"/>
      <c r="H711" s="48"/>
      <c r="I711" s="48"/>
      <c r="J711" s="48"/>
      <c r="K711" s="49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9"/>
      <c r="Y711" s="48"/>
    </row>
    <row r="712" spans="1:25" s="7" customFormat="1" x14ac:dyDescent="0.25">
      <c r="A712" s="32">
        <v>411100</v>
      </c>
      <c r="B712" s="31" t="s">
        <v>334</v>
      </c>
      <c r="C712" s="31" t="s">
        <v>166</v>
      </c>
      <c r="D712" s="31" t="s">
        <v>392</v>
      </c>
      <c r="E712" s="31" t="s">
        <v>275</v>
      </c>
      <c r="F712" s="33" t="s">
        <v>211</v>
      </c>
      <c r="G712" s="6">
        <v>721006.68</v>
      </c>
      <c r="H712" s="6">
        <v>887822</v>
      </c>
      <c r="I712" s="6">
        <v>867822</v>
      </c>
      <c r="J712" s="6">
        <v>867822</v>
      </c>
      <c r="K712" s="29">
        <v>631880.53</v>
      </c>
      <c r="L712" s="6"/>
      <c r="M712" s="6">
        <v>1065331</v>
      </c>
      <c r="N712" s="6">
        <v>937000</v>
      </c>
      <c r="O712" s="6">
        <v>937000</v>
      </c>
      <c r="P712" s="29"/>
      <c r="Q712" s="6">
        <f>O712-N712</f>
        <v>0</v>
      </c>
      <c r="R712" s="6">
        <f>N712-O712</f>
        <v>0</v>
      </c>
      <c r="S712" s="6">
        <f>O712-I712</f>
        <v>69178</v>
      </c>
      <c r="T712" s="6"/>
      <c r="U712" s="28">
        <f>O712/I712*100</f>
        <v>107.97145036654983</v>
      </c>
      <c r="V712" s="38">
        <f>O712-I712</f>
        <v>69178</v>
      </c>
      <c r="W712" s="38"/>
      <c r="X712" s="37">
        <f>O712/I712*100</f>
        <v>107.97145036654983</v>
      </c>
      <c r="Y712" s="6">
        <v>937000</v>
      </c>
    </row>
    <row r="713" spans="1:25" s="7" customFormat="1" ht="30" x14ac:dyDescent="0.25">
      <c r="A713" s="32">
        <v>411200</v>
      </c>
      <c r="B713" s="31" t="s">
        <v>334</v>
      </c>
      <c r="C713" s="31" t="s">
        <v>166</v>
      </c>
      <c r="D713" s="31" t="s">
        <v>391</v>
      </c>
      <c r="E713" s="31" t="s">
        <v>274</v>
      </c>
      <c r="F713" s="33" t="s">
        <v>208</v>
      </c>
      <c r="G713" s="6">
        <v>156544.82</v>
      </c>
      <c r="H713" s="6">
        <v>179302</v>
      </c>
      <c r="I713" s="6">
        <v>179302</v>
      </c>
      <c r="J713" s="6">
        <v>179302</v>
      </c>
      <c r="K713" s="29">
        <v>124865.34</v>
      </c>
      <c r="L713" s="6"/>
      <c r="M713" s="6">
        <v>195221</v>
      </c>
      <c r="N713" s="6">
        <v>178000</v>
      </c>
      <c r="O713" s="6">
        <v>178000</v>
      </c>
      <c r="P713" s="29"/>
      <c r="Q713" s="6">
        <f>O713-N713</f>
        <v>0</v>
      </c>
      <c r="R713" s="6">
        <f>N713-O713</f>
        <v>0</v>
      </c>
      <c r="S713" s="6"/>
      <c r="T713" s="6">
        <f>I713-O713</f>
        <v>1302</v>
      </c>
      <c r="U713" s="28">
        <f>O713/I713*100</f>
        <v>99.273850821519005</v>
      </c>
      <c r="V713" s="38"/>
      <c r="W713" s="38">
        <f>I713-O713</f>
        <v>1302</v>
      </c>
      <c r="X713" s="37">
        <f>O713/I713*100</f>
        <v>99.273850821519005</v>
      </c>
      <c r="Y713" s="6">
        <v>178000</v>
      </c>
    </row>
    <row r="714" spans="1:25" s="7" customFormat="1" ht="30" x14ac:dyDescent="0.25">
      <c r="A714" s="32">
        <v>411300</v>
      </c>
      <c r="B714" s="31" t="s">
        <v>334</v>
      </c>
      <c r="C714" s="31" t="s">
        <v>166</v>
      </c>
      <c r="D714" s="31" t="s">
        <v>390</v>
      </c>
      <c r="E714" s="31" t="s">
        <v>273</v>
      </c>
      <c r="F714" s="33" t="s">
        <v>14</v>
      </c>
      <c r="G714" s="6">
        <v>46133.95</v>
      </c>
      <c r="H714" s="6">
        <v>39600</v>
      </c>
      <c r="I714" s="6">
        <v>49600</v>
      </c>
      <c r="J714" s="6">
        <v>49600</v>
      </c>
      <c r="K714" s="29">
        <v>27411.49</v>
      </c>
      <c r="L714" s="6"/>
      <c r="M714" s="6">
        <v>39600</v>
      </c>
      <c r="N714" s="6">
        <v>37620</v>
      </c>
      <c r="O714" s="6">
        <v>37620</v>
      </c>
      <c r="P714" s="29"/>
      <c r="Q714" s="6">
        <f>O714-N714</f>
        <v>0</v>
      </c>
      <c r="R714" s="6">
        <f>N714-O714</f>
        <v>0</v>
      </c>
      <c r="S714" s="6"/>
      <c r="T714" s="6">
        <f>I714-O714</f>
        <v>11980</v>
      </c>
      <c r="U714" s="28">
        <f>O714/I714*100</f>
        <v>75.846774193548384</v>
      </c>
      <c r="V714" s="38"/>
      <c r="W714" s="38">
        <f>I714-O714</f>
        <v>11980</v>
      </c>
      <c r="X714" s="37">
        <f>O714/I714*100</f>
        <v>75.846774193548384</v>
      </c>
      <c r="Y714" s="6">
        <v>37620</v>
      </c>
    </row>
    <row r="715" spans="1:25" s="7" customFormat="1" ht="30" x14ac:dyDescent="0.25">
      <c r="A715" s="32">
        <v>411400</v>
      </c>
      <c r="B715" s="31" t="s">
        <v>334</v>
      </c>
      <c r="C715" s="31" t="s">
        <v>166</v>
      </c>
      <c r="D715" s="31" t="s">
        <v>389</v>
      </c>
      <c r="E715" s="31" t="s">
        <v>272</v>
      </c>
      <c r="F715" s="33" t="s">
        <v>388</v>
      </c>
      <c r="G715" s="6">
        <v>8376.9</v>
      </c>
      <c r="H715" s="6">
        <v>11880</v>
      </c>
      <c r="I715" s="6">
        <v>11880</v>
      </c>
      <c r="J715" s="6">
        <v>11880</v>
      </c>
      <c r="K715" s="29">
        <v>4031.28</v>
      </c>
      <c r="L715" s="6"/>
      <c r="M715" s="6">
        <v>14177</v>
      </c>
      <c r="N715" s="6">
        <v>10000</v>
      </c>
      <c r="O715" s="6">
        <v>10000</v>
      </c>
      <c r="P715" s="29"/>
      <c r="Q715" s="6">
        <f>O715-N715</f>
        <v>0</v>
      </c>
      <c r="R715" s="6">
        <f>N715-O715</f>
        <v>0</v>
      </c>
      <c r="S715" s="6"/>
      <c r="T715" s="6">
        <f>I715-O715</f>
        <v>1880</v>
      </c>
      <c r="U715" s="28">
        <f>O715/I715*100</f>
        <v>84.17508417508418</v>
      </c>
      <c r="V715" s="38"/>
      <c r="W715" s="38">
        <f>I715-O715</f>
        <v>1880</v>
      </c>
      <c r="X715" s="37">
        <f>O715/I715*100</f>
        <v>84.17508417508418</v>
      </c>
      <c r="Y715" s="6">
        <v>10000</v>
      </c>
    </row>
    <row r="716" spans="1:25" s="7" customFormat="1" ht="30" x14ac:dyDescent="0.25">
      <c r="A716" s="32">
        <v>412200</v>
      </c>
      <c r="B716" s="31" t="s">
        <v>334</v>
      </c>
      <c r="C716" s="31" t="s">
        <v>166</v>
      </c>
      <c r="D716" s="31" t="s">
        <v>387</v>
      </c>
      <c r="E716" s="31" t="s">
        <v>271</v>
      </c>
      <c r="F716" s="33" t="s">
        <v>70</v>
      </c>
      <c r="G716" s="6">
        <v>61688.9</v>
      </c>
      <c r="H716" s="6">
        <v>66627</v>
      </c>
      <c r="I716" s="6">
        <v>66627</v>
      </c>
      <c r="J716" s="6">
        <v>66627</v>
      </c>
      <c r="K716" s="29">
        <v>48611.28</v>
      </c>
      <c r="L716" s="6"/>
      <c r="M716" s="6">
        <v>76500</v>
      </c>
      <c r="N716" s="6">
        <v>67000</v>
      </c>
      <c r="O716" s="6">
        <v>67000</v>
      </c>
      <c r="P716" s="29"/>
      <c r="Q716" s="6">
        <f>O716-N716</f>
        <v>0</v>
      </c>
      <c r="R716" s="6">
        <f>N716-O716</f>
        <v>0</v>
      </c>
      <c r="S716" s="6">
        <f>O716-I716</f>
        <v>373</v>
      </c>
      <c r="T716" s="6"/>
      <c r="U716" s="28">
        <f>O716/I716*100</f>
        <v>100.55983310069492</v>
      </c>
      <c r="V716" s="38">
        <f>O716-I716</f>
        <v>373</v>
      </c>
      <c r="W716" s="38"/>
      <c r="X716" s="37">
        <f>O716/I716*100</f>
        <v>100.55983310069492</v>
      </c>
      <c r="Y716" s="6">
        <v>67000</v>
      </c>
    </row>
    <row r="717" spans="1:25" s="7" customFormat="1" x14ac:dyDescent="0.25">
      <c r="A717" s="32">
        <v>412300</v>
      </c>
      <c r="B717" s="31" t="s">
        <v>334</v>
      </c>
      <c r="C717" s="31" t="s">
        <v>166</v>
      </c>
      <c r="D717" s="31" t="s">
        <v>386</v>
      </c>
      <c r="E717" s="31" t="s">
        <v>270</v>
      </c>
      <c r="F717" s="33" t="s">
        <v>49</v>
      </c>
      <c r="G717" s="6">
        <v>7561.97</v>
      </c>
      <c r="H717" s="6">
        <v>6930</v>
      </c>
      <c r="I717" s="6">
        <v>6930</v>
      </c>
      <c r="J717" s="6">
        <v>6930</v>
      </c>
      <c r="K717" s="29">
        <v>5943.82</v>
      </c>
      <c r="L717" s="6"/>
      <c r="M717" s="6">
        <v>8043</v>
      </c>
      <c r="N717" s="6">
        <v>7600</v>
      </c>
      <c r="O717" s="6">
        <v>7600</v>
      </c>
      <c r="P717" s="29"/>
      <c r="Q717" s="6">
        <f>O717-N717</f>
        <v>0</v>
      </c>
      <c r="R717" s="6">
        <f>N717-O717</f>
        <v>0</v>
      </c>
      <c r="S717" s="6">
        <f>O717-I717</f>
        <v>670</v>
      </c>
      <c r="T717" s="6"/>
      <c r="U717" s="28">
        <f>O717/I717*100</f>
        <v>109.66810966810966</v>
      </c>
      <c r="V717" s="38">
        <f>O717-I717</f>
        <v>670</v>
      </c>
      <c r="W717" s="38"/>
      <c r="X717" s="37">
        <f>O717/I717*100</f>
        <v>109.66810966810966</v>
      </c>
      <c r="Y717" s="6">
        <v>7600</v>
      </c>
    </row>
    <row r="718" spans="1:25" s="7" customFormat="1" x14ac:dyDescent="0.25">
      <c r="A718" s="32">
        <v>412500</v>
      </c>
      <c r="B718" s="31" t="s">
        <v>334</v>
      </c>
      <c r="C718" s="31" t="s">
        <v>166</v>
      </c>
      <c r="D718" s="31" t="s">
        <v>385</v>
      </c>
      <c r="E718" s="31" t="s">
        <v>269</v>
      </c>
      <c r="F718" s="33" t="s">
        <v>65</v>
      </c>
      <c r="G718" s="6">
        <v>7342.44</v>
      </c>
      <c r="H718" s="6">
        <v>2772</v>
      </c>
      <c r="I718" s="6">
        <v>2772</v>
      </c>
      <c r="J718" s="6">
        <v>2772</v>
      </c>
      <c r="K718" s="29">
        <v>1512.82</v>
      </c>
      <c r="L718" s="6"/>
      <c r="M718" s="6">
        <v>3000</v>
      </c>
      <c r="N718" s="6">
        <v>3000</v>
      </c>
      <c r="O718" s="6">
        <v>3000</v>
      </c>
      <c r="P718" s="29"/>
      <c r="Q718" s="6">
        <f>O718-N718</f>
        <v>0</v>
      </c>
      <c r="R718" s="6">
        <f>N718-O718</f>
        <v>0</v>
      </c>
      <c r="S718" s="6">
        <f>O718-I718</f>
        <v>228</v>
      </c>
      <c r="T718" s="6"/>
      <c r="U718" s="28">
        <f>O718/I718*100</f>
        <v>108.22510822510823</v>
      </c>
      <c r="V718" s="38">
        <f>O718-I718</f>
        <v>228</v>
      </c>
      <c r="W718" s="38"/>
      <c r="X718" s="37">
        <f>O718/I718*100</f>
        <v>108.22510822510823</v>
      </c>
      <c r="Y718" s="6">
        <v>3000</v>
      </c>
    </row>
    <row r="719" spans="1:25" s="7" customFormat="1" ht="14.25" customHeight="1" x14ac:dyDescent="0.25">
      <c r="A719" s="32">
        <v>412600</v>
      </c>
      <c r="B719" s="31" t="s">
        <v>334</v>
      </c>
      <c r="C719" s="31" t="s">
        <v>166</v>
      </c>
      <c r="D719" s="31" t="s">
        <v>384</v>
      </c>
      <c r="E719" s="31" t="s">
        <v>267</v>
      </c>
      <c r="F719" s="33" t="s">
        <v>32</v>
      </c>
      <c r="G719" s="6">
        <v>3795.75</v>
      </c>
      <c r="H719" s="6">
        <v>4950</v>
      </c>
      <c r="I719" s="6">
        <v>4950</v>
      </c>
      <c r="J719" s="6">
        <v>4950</v>
      </c>
      <c r="K719" s="29">
        <v>2726.72</v>
      </c>
      <c r="L719" s="6"/>
      <c r="M719" s="6">
        <v>9764</v>
      </c>
      <c r="N719" s="6">
        <v>4750</v>
      </c>
      <c r="O719" s="6">
        <v>4750</v>
      </c>
      <c r="P719" s="29"/>
      <c r="Q719" s="6">
        <f>O719-N719</f>
        <v>0</v>
      </c>
      <c r="R719" s="6">
        <f>N719-O719</f>
        <v>0</v>
      </c>
      <c r="S719" s="6"/>
      <c r="T719" s="6">
        <f>I719-O719</f>
        <v>200</v>
      </c>
      <c r="U719" s="28">
        <f>O719/I719*100</f>
        <v>95.959595959595958</v>
      </c>
      <c r="V719" s="38"/>
      <c r="W719" s="38">
        <f>I719-O719</f>
        <v>200</v>
      </c>
      <c r="X719" s="37">
        <f>O719/I719*100</f>
        <v>95.959595959595958</v>
      </c>
      <c r="Y719" s="6">
        <v>4750</v>
      </c>
    </row>
    <row r="720" spans="1:25" s="7" customFormat="1" x14ac:dyDescent="0.25">
      <c r="A720" s="32">
        <v>412700</v>
      </c>
      <c r="B720" s="31" t="s">
        <v>334</v>
      </c>
      <c r="C720" s="31" t="s">
        <v>166</v>
      </c>
      <c r="D720" s="31" t="s">
        <v>383</v>
      </c>
      <c r="E720" s="31" t="s">
        <v>266</v>
      </c>
      <c r="F720" s="33" t="s">
        <v>43</v>
      </c>
      <c r="G720" s="6">
        <v>14802.73</v>
      </c>
      <c r="H720" s="6">
        <v>14850</v>
      </c>
      <c r="I720" s="6">
        <v>14850</v>
      </c>
      <c r="J720" s="6">
        <v>14850</v>
      </c>
      <c r="K720" s="29">
        <v>11223.4</v>
      </c>
      <c r="L720" s="6"/>
      <c r="M720" s="6">
        <v>19000</v>
      </c>
      <c r="N720" s="6">
        <v>14000</v>
      </c>
      <c r="O720" s="6">
        <v>14000</v>
      </c>
      <c r="P720" s="29"/>
      <c r="Q720" s="6">
        <f>O720-N720</f>
        <v>0</v>
      </c>
      <c r="R720" s="6">
        <f>N720-O720</f>
        <v>0</v>
      </c>
      <c r="S720" s="6"/>
      <c r="T720" s="6">
        <f>I720-O720</f>
        <v>850</v>
      </c>
      <c r="U720" s="28">
        <f>O720/I720*100</f>
        <v>94.276094276094284</v>
      </c>
      <c r="V720" s="38"/>
      <c r="W720" s="38">
        <f>I720-O720</f>
        <v>850</v>
      </c>
      <c r="X720" s="37">
        <f>O720/I720*100</f>
        <v>94.276094276094284</v>
      </c>
      <c r="Y720" s="6">
        <v>14000</v>
      </c>
    </row>
    <row r="721" spans="1:25" s="98" customFormat="1" x14ac:dyDescent="0.25">
      <c r="A721" s="32">
        <v>412900</v>
      </c>
      <c r="B721" s="31" t="s">
        <v>334</v>
      </c>
      <c r="C721" s="31" t="s">
        <v>166</v>
      </c>
      <c r="D721" s="31" t="s">
        <v>382</v>
      </c>
      <c r="E721" s="31" t="s">
        <v>261</v>
      </c>
      <c r="F721" s="33" t="s">
        <v>40</v>
      </c>
      <c r="G721" s="6">
        <v>30300.73</v>
      </c>
      <c r="H721" s="6">
        <v>24750</v>
      </c>
      <c r="I721" s="6">
        <v>24750</v>
      </c>
      <c r="J721" s="6">
        <v>24750</v>
      </c>
      <c r="K721" s="29">
        <v>27625.61</v>
      </c>
      <c r="L721" s="6"/>
      <c r="M721" s="6">
        <v>34500</v>
      </c>
      <c r="N721" s="6">
        <v>28000</v>
      </c>
      <c r="O721" s="6">
        <v>28000</v>
      </c>
      <c r="P721" s="29"/>
      <c r="Q721" s="6">
        <f>O721-N721</f>
        <v>0</v>
      </c>
      <c r="R721" s="6">
        <f>N721-O721</f>
        <v>0</v>
      </c>
      <c r="S721" s="6">
        <f>O721-I721</f>
        <v>3250</v>
      </c>
      <c r="T721" s="6"/>
      <c r="U721" s="28">
        <f>O721/I721*100</f>
        <v>113.13131313131312</v>
      </c>
      <c r="V721" s="38">
        <f>O721-I721</f>
        <v>3250</v>
      </c>
      <c r="W721" s="38"/>
      <c r="X721" s="37">
        <f>O721/I721*100</f>
        <v>113.13131313131312</v>
      </c>
      <c r="Y721" s="6">
        <v>28000</v>
      </c>
    </row>
    <row r="722" spans="1:25" s="98" customFormat="1" x14ac:dyDescent="0.25">
      <c r="A722" s="32">
        <v>511300</v>
      </c>
      <c r="B722" s="31" t="s">
        <v>334</v>
      </c>
      <c r="C722" s="31" t="s">
        <v>166</v>
      </c>
      <c r="D722" s="31" t="s">
        <v>381</v>
      </c>
      <c r="E722" s="31" t="s">
        <v>260</v>
      </c>
      <c r="F722" s="33" t="s">
        <v>56</v>
      </c>
      <c r="G722" s="6">
        <v>1428.47</v>
      </c>
      <c r="H722" s="6">
        <v>1485</v>
      </c>
      <c r="I722" s="6">
        <v>1485</v>
      </c>
      <c r="J722" s="6">
        <v>1485</v>
      </c>
      <c r="K722" s="29">
        <v>85</v>
      </c>
      <c r="L722" s="6"/>
      <c r="M722" s="6">
        <v>25000</v>
      </c>
      <c r="N722" s="6">
        <v>8000</v>
      </c>
      <c r="O722" s="6">
        <v>8000</v>
      </c>
      <c r="P722" s="29"/>
      <c r="Q722" s="6">
        <f>O722-N722</f>
        <v>0</v>
      </c>
      <c r="R722" s="6">
        <f>N722-O722</f>
        <v>0</v>
      </c>
      <c r="S722" s="6">
        <f>O722-I722</f>
        <v>6515</v>
      </c>
      <c r="T722" s="6"/>
      <c r="U722" s="28">
        <f>O722/I722*100</f>
        <v>538.7205387205388</v>
      </c>
      <c r="V722" s="38">
        <f>O722-I722</f>
        <v>6515</v>
      </c>
      <c r="W722" s="38"/>
      <c r="X722" s="37">
        <f>O722/I722*100</f>
        <v>538.7205387205388</v>
      </c>
      <c r="Y722" s="6">
        <v>8000</v>
      </c>
    </row>
    <row r="723" spans="1:25" s="98" customFormat="1" x14ac:dyDescent="0.25">
      <c r="A723" s="32">
        <v>516100</v>
      </c>
      <c r="B723" s="31" t="s">
        <v>334</v>
      </c>
      <c r="C723" s="31" t="s">
        <v>166</v>
      </c>
      <c r="D723" s="31" t="s">
        <v>380</v>
      </c>
      <c r="E723" s="31" t="s">
        <v>259</v>
      </c>
      <c r="F723" s="33" t="s">
        <v>379</v>
      </c>
      <c r="G723" s="6">
        <v>2942.84</v>
      </c>
      <c r="H723" s="6">
        <v>1980</v>
      </c>
      <c r="I723" s="6">
        <v>1980</v>
      </c>
      <c r="J723" s="6">
        <v>1980</v>
      </c>
      <c r="K723" s="29">
        <v>1223.44</v>
      </c>
      <c r="L723" s="6"/>
      <c r="M723" s="6">
        <v>4000</v>
      </c>
      <c r="N723" s="6">
        <v>3500</v>
      </c>
      <c r="O723" s="6">
        <v>3500</v>
      </c>
      <c r="P723" s="29"/>
      <c r="Q723" s="6">
        <f>O723-N723</f>
        <v>0</v>
      </c>
      <c r="R723" s="6">
        <f>N723-O723</f>
        <v>0</v>
      </c>
      <c r="S723" s="6">
        <f>O723-I723</f>
        <v>1520</v>
      </c>
      <c r="T723" s="6"/>
      <c r="U723" s="28">
        <f>O723/I723*100</f>
        <v>176.76767676767676</v>
      </c>
      <c r="V723" s="38">
        <f>O723-I723</f>
        <v>1520</v>
      </c>
      <c r="W723" s="38"/>
      <c r="X723" s="37">
        <f>O723/I723*100</f>
        <v>176.76767676767676</v>
      </c>
      <c r="Y723" s="6">
        <v>3500</v>
      </c>
    </row>
    <row r="724" spans="1:25" s="7" customFormat="1" ht="45" x14ac:dyDescent="0.25">
      <c r="A724" s="32">
        <v>638100</v>
      </c>
      <c r="B724" s="31" t="s">
        <v>85</v>
      </c>
      <c r="C724" s="31"/>
      <c r="D724" s="31" t="s">
        <v>378</v>
      </c>
      <c r="E724" s="31" t="s">
        <v>258</v>
      </c>
      <c r="F724" s="33" t="s">
        <v>187</v>
      </c>
      <c r="G724" s="6">
        <v>36249.93</v>
      </c>
      <c r="H724" s="6">
        <v>29700</v>
      </c>
      <c r="I724" s="6">
        <v>39700</v>
      </c>
      <c r="J724" s="6">
        <v>39700</v>
      </c>
      <c r="K724" s="29">
        <v>22754.99</v>
      </c>
      <c r="L724" s="6"/>
      <c r="M724" s="6">
        <v>29700</v>
      </c>
      <c r="N724" s="6">
        <v>29700</v>
      </c>
      <c r="O724" s="6">
        <v>29700</v>
      </c>
      <c r="P724" s="29"/>
      <c r="Q724" s="6">
        <f>O724-N724</f>
        <v>0</v>
      </c>
      <c r="R724" s="6">
        <f>N724-O724</f>
        <v>0</v>
      </c>
      <c r="S724" s="6"/>
      <c r="T724" s="6">
        <f>I724-O724</f>
        <v>10000</v>
      </c>
      <c r="U724" s="28">
        <f>O724/I724*100</f>
        <v>74.811083123425689</v>
      </c>
      <c r="V724" s="38"/>
      <c r="W724" s="38">
        <f>I724-O724</f>
        <v>10000</v>
      </c>
      <c r="X724" s="37">
        <f>O724/I724*100</f>
        <v>74.811083123425689</v>
      </c>
      <c r="Y724" s="6">
        <v>29700</v>
      </c>
    </row>
    <row r="725" spans="1:25" s="7" customFormat="1" x14ac:dyDescent="0.25">
      <c r="A725" s="58"/>
      <c r="B725" s="57"/>
      <c r="C725" s="57"/>
      <c r="D725" s="57"/>
      <c r="E725" s="57"/>
      <c r="F725" s="55" t="s">
        <v>377</v>
      </c>
      <c r="G725" s="48">
        <f>SUM(G727:G741)</f>
        <v>2127764.08</v>
      </c>
      <c r="H725" s="48">
        <f>SUM(H727:H742)</f>
        <v>2591651</v>
      </c>
      <c r="I725" s="48">
        <f>SUM(I727:I742)</f>
        <v>2655255</v>
      </c>
      <c r="J725" s="48">
        <f>SUM(J727:J742)</f>
        <v>2655255</v>
      </c>
      <c r="K725" s="49">
        <f>SUM(K727:K742)</f>
        <v>1671570.17</v>
      </c>
      <c r="L725" s="48">
        <f>SUM(L727:L742)</f>
        <v>0</v>
      </c>
      <c r="M725" s="48">
        <f>SUM(M727:M742)</f>
        <v>3757427</v>
      </c>
      <c r="N725" s="48">
        <f>SUM(N727:N742)</f>
        <v>2561200</v>
      </c>
      <c r="O725" s="48">
        <f>SUM(O727:O742)</f>
        <v>2561200</v>
      </c>
      <c r="P725" s="48">
        <f>SUM(P727:P742)</f>
        <v>0</v>
      </c>
      <c r="Q725" s="48">
        <f>SUM(Q727:Q742)</f>
        <v>0</v>
      </c>
      <c r="R725" s="48">
        <f>SUM(R727:R742)</f>
        <v>0</v>
      </c>
      <c r="S725" s="48">
        <f>SUM(S727:S742)</f>
        <v>168515</v>
      </c>
      <c r="T725" s="48">
        <f>SUM(T727:T742)</f>
        <v>262570</v>
      </c>
      <c r="U725" s="48">
        <f>SUM(U727:U742)</f>
        <v>1322.3659308521164</v>
      </c>
      <c r="V725" s="48">
        <f>SUM(V727:V742)</f>
        <v>168515</v>
      </c>
      <c r="W725" s="48">
        <f>SUM(W727:W742)</f>
        <v>262570</v>
      </c>
      <c r="X725" s="49">
        <f>O725/I725*100</f>
        <v>96.45777900804255</v>
      </c>
      <c r="Y725" s="48">
        <f>SUM(Y727:Y742)</f>
        <v>2626200</v>
      </c>
    </row>
    <row r="726" spans="1:25" s="7" customFormat="1" x14ac:dyDescent="0.25">
      <c r="A726" s="58"/>
      <c r="B726" s="57"/>
      <c r="C726" s="57"/>
      <c r="D726" s="57"/>
      <c r="E726" s="57"/>
      <c r="F726" s="52" t="s">
        <v>343</v>
      </c>
      <c r="G726" s="48"/>
      <c r="H726" s="48"/>
      <c r="I726" s="48"/>
      <c r="J726" s="48"/>
      <c r="K726" s="49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9"/>
      <c r="Y726" s="48"/>
    </row>
    <row r="727" spans="1:25" s="7" customFormat="1" x14ac:dyDescent="0.25">
      <c r="A727" s="32">
        <v>412500</v>
      </c>
      <c r="B727" s="31" t="s">
        <v>334</v>
      </c>
      <c r="C727" s="31" t="s">
        <v>166</v>
      </c>
      <c r="D727" s="31" t="s">
        <v>376</v>
      </c>
      <c r="E727" s="31" t="s">
        <v>257</v>
      </c>
      <c r="F727" s="88" t="s">
        <v>375</v>
      </c>
      <c r="G727" s="6">
        <v>3286.9</v>
      </c>
      <c r="H727" s="6">
        <v>3960</v>
      </c>
      <c r="I727" s="6">
        <v>3960</v>
      </c>
      <c r="J727" s="6">
        <v>3960</v>
      </c>
      <c r="K727" s="29">
        <v>418.54</v>
      </c>
      <c r="L727" s="6"/>
      <c r="M727" s="6">
        <v>4000</v>
      </c>
      <c r="N727" s="6">
        <v>3600</v>
      </c>
      <c r="O727" s="6">
        <v>3600</v>
      </c>
      <c r="P727" s="29"/>
      <c r="Q727" s="6">
        <f>O727-N727</f>
        <v>0</v>
      </c>
      <c r="R727" s="6">
        <f>N727-O727</f>
        <v>0</v>
      </c>
      <c r="S727" s="6"/>
      <c r="T727" s="6">
        <f>I727-O727</f>
        <v>360</v>
      </c>
      <c r="U727" s="28">
        <f>O727/I727*100</f>
        <v>90.909090909090907</v>
      </c>
      <c r="V727" s="38"/>
      <c r="W727" s="38">
        <f>I727-O727</f>
        <v>360</v>
      </c>
      <c r="X727" s="37">
        <f>O727/I727*100</f>
        <v>90.909090909090907</v>
      </c>
      <c r="Y727" s="6">
        <v>3600</v>
      </c>
    </row>
    <row r="728" spans="1:25" s="7" customFormat="1" x14ac:dyDescent="0.25">
      <c r="A728" s="32">
        <v>412600</v>
      </c>
      <c r="B728" s="31" t="s">
        <v>334</v>
      </c>
      <c r="C728" s="31" t="s">
        <v>166</v>
      </c>
      <c r="D728" s="31" t="s">
        <v>374</v>
      </c>
      <c r="E728" s="31" t="s">
        <v>256</v>
      </c>
      <c r="F728" s="33" t="s">
        <v>373</v>
      </c>
      <c r="G728" s="6">
        <v>7009.58</v>
      </c>
      <c r="H728" s="6">
        <v>8910</v>
      </c>
      <c r="I728" s="6">
        <v>7000</v>
      </c>
      <c r="J728" s="6">
        <v>7000</v>
      </c>
      <c r="K728" s="29">
        <v>4832.05</v>
      </c>
      <c r="L728" s="6"/>
      <c r="M728" s="6">
        <v>10000</v>
      </c>
      <c r="N728" s="6">
        <v>6600</v>
      </c>
      <c r="O728" s="6">
        <v>6600</v>
      </c>
      <c r="P728" s="29"/>
      <c r="Q728" s="6">
        <f>O728-N728</f>
        <v>0</v>
      </c>
      <c r="R728" s="6">
        <f>N728-O728</f>
        <v>0</v>
      </c>
      <c r="S728" s="6"/>
      <c r="T728" s="6">
        <f>I728-O728</f>
        <v>400</v>
      </c>
      <c r="U728" s="28">
        <f>O728/I728*100</f>
        <v>94.285714285714278</v>
      </c>
      <c r="V728" s="38"/>
      <c r="W728" s="38">
        <f>I728-O728</f>
        <v>400</v>
      </c>
      <c r="X728" s="37">
        <f>O728/I728*100</f>
        <v>94.285714285714278</v>
      </c>
      <c r="Y728" s="6">
        <v>6600</v>
      </c>
    </row>
    <row r="729" spans="1:25" s="7" customFormat="1" ht="30" x14ac:dyDescent="0.25">
      <c r="A729" s="32">
        <v>416100</v>
      </c>
      <c r="B729" s="31" t="s">
        <v>334</v>
      </c>
      <c r="C729" s="31" t="s">
        <v>166</v>
      </c>
      <c r="D729" s="31" t="s">
        <v>372</v>
      </c>
      <c r="E729" s="31" t="s">
        <v>255</v>
      </c>
      <c r="F729" s="33" t="s">
        <v>371</v>
      </c>
      <c r="G729" s="6">
        <v>304004.34999999998</v>
      </c>
      <c r="H729" s="6">
        <v>316800</v>
      </c>
      <c r="I729" s="6">
        <v>316800</v>
      </c>
      <c r="J729" s="6">
        <v>316800</v>
      </c>
      <c r="K729" s="29">
        <v>201039.26</v>
      </c>
      <c r="L729" s="6"/>
      <c r="M729" s="6">
        <v>546981</v>
      </c>
      <c r="N729" s="6">
        <v>350000</v>
      </c>
      <c r="O729" s="6">
        <v>350000</v>
      </c>
      <c r="P729" s="29"/>
      <c r="Q729" s="6">
        <f>O729-N729</f>
        <v>0</v>
      </c>
      <c r="R729" s="6">
        <f>N729-O729</f>
        <v>0</v>
      </c>
      <c r="S729" s="6">
        <f>O729-I729</f>
        <v>33200</v>
      </c>
      <c r="T729" s="6"/>
      <c r="U729" s="28">
        <f>O729/I729*100</f>
        <v>110.47979797979799</v>
      </c>
      <c r="V729" s="38">
        <f>O729-I729</f>
        <v>33200</v>
      </c>
      <c r="W729" s="38"/>
      <c r="X729" s="37">
        <f>O729/I729*100</f>
        <v>110.47979797979799</v>
      </c>
      <c r="Y729" s="6">
        <v>350000</v>
      </c>
    </row>
    <row r="730" spans="1:25" s="7" customFormat="1" ht="12.75" customHeight="1" x14ac:dyDescent="0.25">
      <c r="A730" s="32">
        <v>416100</v>
      </c>
      <c r="B730" s="31" t="s">
        <v>334</v>
      </c>
      <c r="C730" s="31" t="s">
        <v>166</v>
      </c>
      <c r="D730" s="31" t="s">
        <v>370</v>
      </c>
      <c r="E730" s="31" t="s">
        <v>253</v>
      </c>
      <c r="F730" s="33" t="s">
        <v>369</v>
      </c>
      <c r="G730" s="6">
        <v>942936.2</v>
      </c>
      <c r="H730" s="6">
        <v>1007627</v>
      </c>
      <c r="I730" s="6">
        <v>1007627</v>
      </c>
      <c r="J730" s="6">
        <v>1007627</v>
      </c>
      <c r="K730" s="29">
        <v>699891.16</v>
      </c>
      <c r="L730" s="6"/>
      <c r="M730" s="6">
        <v>1521775</v>
      </c>
      <c r="N730" s="6">
        <v>1100000</v>
      </c>
      <c r="O730" s="6">
        <v>1100000</v>
      </c>
      <c r="P730" s="29"/>
      <c r="Q730" s="6">
        <f>O730-N730</f>
        <v>0</v>
      </c>
      <c r="R730" s="6">
        <f>N730-O730</f>
        <v>0</v>
      </c>
      <c r="S730" s="6">
        <f>O730-I730</f>
        <v>92373</v>
      </c>
      <c r="T730" s="6"/>
      <c r="U730" s="28">
        <f>O730/I730*100</f>
        <v>109.16738038976726</v>
      </c>
      <c r="V730" s="38">
        <f>O730-I730</f>
        <v>92373</v>
      </c>
      <c r="W730" s="38"/>
      <c r="X730" s="37">
        <f>O730/I730*100</f>
        <v>109.16738038976726</v>
      </c>
      <c r="Y730" s="6">
        <v>1100000</v>
      </c>
    </row>
    <row r="731" spans="1:25" s="7" customFormat="1" x14ac:dyDescent="0.25">
      <c r="A731" s="32">
        <v>416100</v>
      </c>
      <c r="B731" s="31" t="s">
        <v>334</v>
      </c>
      <c r="C731" s="31" t="s">
        <v>166</v>
      </c>
      <c r="D731" s="31" t="s">
        <v>368</v>
      </c>
      <c r="E731" s="31" t="s">
        <v>252</v>
      </c>
      <c r="F731" s="33" t="s">
        <v>367</v>
      </c>
      <c r="G731" s="6">
        <v>55969.37</v>
      </c>
      <c r="H731" s="6">
        <v>58410</v>
      </c>
      <c r="I731" s="6">
        <v>78410</v>
      </c>
      <c r="J731" s="6">
        <v>78410</v>
      </c>
      <c r="K731" s="29">
        <v>38618.300000000003</v>
      </c>
      <c r="L731" s="6"/>
      <c r="M731" s="6">
        <v>85410</v>
      </c>
      <c r="N731" s="6">
        <v>55000</v>
      </c>
      <c r="O731" s="6">
        <v>55000</v>
      </c>
      <c r="P731" s="29"/>
      <c r="Q731" s="6">
        <f>O731-N731</f>
        <v>0</v>
      </c>
      <c r="R731" s="6">
        <f>N731-O731</f>
        <v>0</v>
      </c>
      <c r="S731" s="6"/>
      <c r="T731" s="6">
        <f>I731-O731</f>
        <v>23410</v>
      </c>
      <c r="U731" s="28">
        <f>O731/I731*100</f>
        <v>70.144114271138875</v>
      </c>
      <c r="V731" s="38"/>
      <c r="W731" s="38">
        <f>I731-O731</f>
        <v>23410</v>
      </c>
      <c r="X731" s="37">
        <f>O731/I731*100</f>
        <v>70.144114271138875</v>
      </c>
      <c r="Y731" s="6">
        <v>100000</v>
      </c>
    </row>
    <row r="732" spans="1:25" s="7" customFormat="1" x14ac:dyDescent="0.25">
      <c r="A732" s="32">
        <v>416100</v>
      </c>
      <c r="B732" s="31" t="s">
        <v>334</v>
      </c>
      <c r="C732" s="31" t="s">
        <v>166</v>
      </c>
      <c r="D732" s="31" t="s">
        <v>366</v>
      </c>
      <c r="E732" s="31" t="s">
        <v>251</v>
      </c>
      <c r="F732" s="33" t="s">
        <v>365</v>
      </c>
      <c r="G732" s="6">
        <v>4930.6000000000004</v>
      </c>
      <c r="H732" s="6">
        <v>2970</v>
      </c>
      <c r="I732" s="6">
        <v>2970</v>
      </c>
      <c r="J732" s="6">
        <v>2970</v>
      </c>
      <c r="K732" s="29">
        <v>1211.9000000000001</v>
      </c>
      <c r="L732" s="6"/>
      <c r="M732" s="6">
        <v>10000</v>
      </c>
      <c r="N732" s="6">
        <v>4500</v>
      </c>
      <c r="O732" s="6">
        <v>4500</v>
      </c>
      <c r="P732" s="29"/>
      <c r="Q732" s="6">
        <f>O732-N732</f>
        <v>0</v>
      </c>
      <c r="R732" s="6">
        <f>N732-O732</f>
        <v>0</v>
      </c>
      <c r="S732" s="6">
        <f>O732-I732</f>
        <v>1530</v>
      </c>
      <c r="T732" s="6"/>
      <c r="U732" s="28">
        <f>O732/I732*100</f>
        <v>151.5151515151515</v>
      </c>
      <c r="V732" s="38">
        <f>O732-I732</f>
        <v>1530</v>
      </c>
      <c r="W732" s="38"/>
      <c r="X732" s="37">
        <f>O732/I732*100</f>
        <v>151.5151515151515</v>
      </c>
      <c r="Y732" s="6">
        <v>4500</v>
      </c>
    </row>
    <row r="733" spans="1:25" s="7" customFormat="1" ht="18" customHeight="1" x14ac:dyDescent="0.25">
      <c r="A733" s="32">
        <v>416100</v>
      </c>
      <c r="B733" s="31" t="s">
        <v>334</v>
      </c>
      <c r="C733" s="31" t="s">
        <v>166</v>
      </c>
      <c r="D733" s="31" t="s">
        <v>364</v>
      </c>
      <c r="E733" s="31" t="s">
        <v>250</v>
      </c>
      <c r="F733" s="33" t="s">
        <v>363</v>
      </c>
      <c r="G733" s="6">
        <v>9790.4699999999993</v>
      </c>
      <c r="H733" s="6">
        <v>9900</v>
      </c>
      <c r="I733" s="6">
        <v>9900</v>
      </c>
      <c r="J733" s="6">
        <v>9900</v>
      </c>
      <c r="K733" s="29">
        <v>7970.27</v>
      </c>
      <c r="L733" s="6"/>
      <c r="M733" s="6">
        <v>40000</v>
      </c>
      <c r="N733" s="6">
        <v>9000</v>
      </c>
      <c r="O733" s="6">
        <v>9000</v>
      </c>
      <c r="P733" s="29"/>
      <c r="Q733" s="6">
        <f>O733-N733</f>
        <v>0</v>
      </c>
      <c r="R733" s="6">
        <f>N733-O733</f>
        <v>0</v>
      </c>
      <c r="S733" s="6"/>
      <c r="T733" s="6">
        <f>I733-O733</f>
        <v>900</v>
      </c>
      <c r="U733" s="28">
        <f>O733/I733*100</f>
        <v>90.909090909090907</v>
      </c>
      <c r="V733" s="38"/>
      <c r="W733" s="38">
        <f>I733-O733</f>
        <v>900</v>
      </c>
      <c r="X733" s="37">
        <f>O733/I733*100</f>
        <v>90.909090909090907</v>
      </c>
      <c r="Y733" s="6">
        <v>9000</v>
      </c>
    </row>
    <row r="734" spans="1:25" s="7" customFormat="1" x14ac:dyDescent="0.25">
      <c r="A734" s="32">
        <v>416100</v>
      </c>
      <c r="B734" s="31" t="s">
        <v>334</v>
      </c>
      <c r="C734" s="31" t="s">
        <v>166</v>
      </c>
      <c r="D734" s="31" t="s">
        <v>362</v>
      </c>
      <c r="E734" s="31" t="s">
        <v>248</v>
      </c>
      <c r="F734" s="33" t="s">
        <v>361</v>
      </c>
      <c r="G734" s="6">
        <v>9900</v>
      </c>
      <c r="H734" s="6">
        <v>9900</v>
      </c>
      <c r="I734" s="6">
        <v>9900</v>
      </c>
      <c r="J734" s="6">
        <v>9900</v>
      </c>
      <c r="K734" s="29">
        <v>9900</v>
      </c>
      <c r="L734" s="6"/>
      <c r="M734" s="6">
        <v>10000</v>
      </c>
      <c r="N734" s="6">
        <v>9500</v>
      </c>
      <c r="O734" s="6">
        <v>9500</v>
      </c>
      <c r="P734" s="29"/>
      <c r="Q734" s="6">
        <f>O734-N734</f>
        <v>0</v>
      </c>
      <c r="R734" s="6">
        <f>N734-O734</f>
        <v>0</v>
      </c>
      <c r="S734" s="6"/>
      <c r="T734" s="6">
        <f>I734-O734</f>
        <v>400</v>
      </c>
      <c r="U734" s="28">
        <f>O734/I734*100</f>
        <v>95.959595959595958</v>
      </c>
      <c r="V734" s="38"/>
      <c r="W734" s="38">
        <f>I734-O734</f>
        <v>400</v>
      </c>
      <c r="X734" s="37">
        <f>O734/I734*100</f>
        <v>95.959595959595958</v>
      </c>
      <c r="Y734" s="6">
        <v>9500</v>
      </c>
    </row>
    <row r="735" spans="1:25" s="7" customFormat="1" x14ac:dyDescent="0.25">
      <c r="A735" s="32">
        <v>416300</v>
      </c>
      <c r="B735" s="31" t="s">
        <v>334</v>
      </c>
      <c r="C735" s="31" t="s">
        <v>166</v>
      </c>
      <c r="D735" s="31" t="s">
        <v>360</v>
      </c>
      <c r="E735" s="31" t="s">
        <v>246</v>
      </c>
      <c r="F735" s="33" t="s">
        <v>359</v>
      </c>
      <c r="G735" s="6">
        <v>459056.43</v>
      </c>
      <c r="H735" s="6">
        <v>557410</v>
      </c>
      <c r="I735" s="6">
        <v>557410</v>
      </c>
      <c r="J735" s="6">
        <v>557410</v>
      </c>
      <c r="K735" s="29">
        <v>374051.11</v>
      </c>
      <c r="L735" s="6"/>
      <c r="M735" s="6">
        <v>574560</v>
      </c>
      <c r="N735" s="6">
        <v>475000</v>
      </c>
      <c r="O735" s="6">
        <v>475000</v>
      </c>
      <c r="P735" s="29"/>
      <c r="Q735" s="6">
        <f>O735-N735</f>
        <v>0</v>
      </c>
      <c r="R735" s="6">
        <f>N735-O735</f>
        <v>0</v>
      </c>
      <c r="S735" s="6"/>
      <c r="T735" s="6">
        <f>I735-O735</f>
        <v>82410</v>
      </c>
      <c r="U735" s="28">
        <f>O735/I735*100</f>
        <v>85.215550492456188</v>
      </c>
      <c r="V735" s="38"/>
      <c r="W735" s="38">
        <f>I735-O735</f>
        <v>82410</v>
      </c>
      <c r="X735" s="37">
        <f>O735/I735*100</f>
        <v>85.215550492456188</v>
      </c>
      <c r="Y735" s="6">
        <v>475000</v>
      </c>
    </row>
    <row r="736" spans="1:25" s="7" customFormat="1" x14ac:dyDescent="0.25">
      <c r="A736" s="32">
        <v>416300</v>
      </c>
      <c r="B736" s="31" t="s">
        <v>334</v>
      </c>
      <c r="C736" s="31" t="s">
        <v>166</v>
      </c>
      <c r="D736" s="31" t="s">
        <v>358</v>
      </c>
      <c r="E736" s="31" t="s">
        <v>245</v>
      </c>
      <c r="F736" s="33" t="s">
        <v>357</v>
      </c>
      <c r="G736" s="6">
        <v>228633.26</v>
      </c>
      <c r="H736" s="6">
        <v>381312</v>
      </c>
      <c r="I736" s="6">
        <v>381312</v>
      </c>
      <c r="J736" s="6">
        <v>381312</v>
      </c>
      <c r="K736" s="29">
        <v>194338.64</v>
      </c>
      <c r="L736" s="6"/>
      <c r="M736" s="6">
        <v>397386</v>
      </c>
      <c r="N736" s="6">
        <v>270000</v>
      </c>
      <c r="O736" s="6">
        <v>270000</v>
      </c>
      <c r="P736" s="29"/>
      <c r="Q736" s="6">
        <f>O736-N736</f>
        <v>0</v>
      </c>
      <c r="R736" s="6">
        <f>N736-O736</f>
        <v>0</v>
      </c>
      <c r="S736" s="6"/>
      <c r="T736" s="6">
        <f>I736-O736</f>
        <v>111312</v>
      </c>
      <c r="U736" s="28">
        <f>O736/I736*100</f>
        <v>70.808157099697894</v>
      </c>
      <c r="V736" s="38"/>
      <c r="W736" s="38">
        <f>I736-O736</f>
        <v>111312</v>
      </c>
      <c r="X736" s="37">
        <f>O736/I736*100</f>
        <v>70.808157099697894</v>
      </c>
      <c r="Y736" s="6">
        <v>270000</v>
      </c>
    </row>
    <row r="737" spans="1:25" s="7" customFormat="1" x14ac:dyDescent="0.25">
      <c r="A737" s="32">
        <v>416300</v>
      </c>
      <c r="B737" s="31" t="s">
        <v>334</v>
      </c>
      <c r="C737" s="31" t="s">
        <v>166</v>
      </c>
      <c r="D737" s="31" t="s">
        <v>356</v>
      </c>
      <c r="E737" s="31" t="s">
        <v>243</v>
      </c>
      <c r="F737" s="33" t="s">
        <v>355</v>
      </c>
      <c r="G737" s="6">
        <v>15679</v>
      </c>
      <c r="H737" s="6">
        <v>68310</v>
      </c>
      <c r="I737" s="6">
        <v>68310</v>
      </c>
      <c r="J737" s="6">
        <v>68310</v>
      </c>
      <c r="K737" s="29">
        <v>45600</v>
      </c>
      <c r="L737" s="6"/>
      <c r="M737" s="6">
        <v>181500</v>
      </c>
      <c r="N737" s="6">
        <v>65000</v>
      </c>
      <c r="O737" s="6">
        <v>65000</v>
      </c>
      <c r="P737" s="29"/>
      <c r="Q737" s="6">
        <f>O737-N737</f>
        <v>0</v>
      </c>
      <c r="R737" s="6">
        <f>N737-O737</f>
        <v>0</v>
      </c>
      <c r="S737" s="6"/>
      <c r="T737" s="6">
        <f>I737-O737</f>
        <v>3310</v>
      </c>
      <c r="U737" s="28">
        <f>O737/I737*100</f>
        <v>95.154442980529936</v>
      </c>
      <c r="V737" s="38"/>
      <c r="W737" s="38">
        <f>I737-O737</f>
        <v>3310</v>
      </c>
      <c r="X737" s="37">
        <f>O737/I737*100</f>
        <v>95.154442980529936</v>
      </c>
      <c r="Y737" s="6">
        <v>65000</v>
      </c>
    </row>
    <row r="738" spans="1:25" s="7" customFormat="1" ht="30" x14ac:dyDescent="0.25">
      <c r="A738" s="32">
        <v>416300</v>
      </c>
      <c r="B738" s="31" t="s">
        <v>334</v>
      </c>
      <c r="C738" s="31" t="s">
        <v>166</v>
      </c>
      <c r="D738" s="31" t="s">
        <v>354</v>
      </c>
      <c r="E738" s="31" t="s">
        <v>241</v>
      </c>
      <c r="F738" s="95" t="s">
        <v>353</v>
      </c>
      <c r="G738" s="6"/>
      <c r="H738" s="6"/>
      <c r="I738" s="6"/>
      <c r="J738" s="6"/>
      <c r="K738" s="29"/>
      <c r="L738" s="6"/>
      <c r="M738" s="6"/>
      <c r="N738" s="6"/>
      <c r="O738" s="6">
        <v>0</v>
      </c>
      <c r="P738" s="29"/>
      <c r="Q738" s="6"/>
      <c r="R738" s="6"/>
      <c r="S738" s="6"/>
      <c r="T738" s="6"/>
      <c r="U738" s="28"/>
      <c r="V738" s="38"/>
      <c r="W738" s="38"/>
      <c r="X738" s="37"/>
      <c r="Y738" s="6">
        <v>20000</v>
      </c>
    </row>
    <row r="739" spans="1:25" s="7" customFormat="1" x14ac:dyDescent="0.25">
      <c r="A739" s="32">
        <v>487400</v>
      </c>
      <c r="B739" s="31" t="s">
        <v>334</v>
      </c>
      <c r="C739" s="31" t="s">
        <v>166</v>
      </c>
      <c r="D739" s="31" t="s">
        <v>352</v>
      </c>
      <c r="E739" s="31" t="s">
        <v>237</v>
      </c>
      <c r="F739" s="33" t="s">
        <v>351</v>
      </c>
      <c r="G739" s="6">
        <v>86567.92</v>
      </c>
      <c r="H739" s="6">
        <v>121443</v>
      </c>
      <c r="I739" s="6">
        <v>121443</v>
      </c>
      <c r="J739" s="6">
        <v>121443</v>
      </c>
      <c r="K739" s="29">
        <v>66438.91</v>
      </c>
      <c r="L739" s="6"/>
      <c r="M739" s="6">
        <v>252638</v>
      </c>
      <c r="N739" s="6">
        <v>110000</v>
      </c>
      <c r="O739" s="6">
        <v>110000</v>
      </c>
      <c r="P739" s="29"/>
      <c r="Q739" s="6">
        <f>O739-N739</f>
        <v>0</v>
      </c>
      <c r="R739" s="6">
        <f>N739-O739</f>
        <v>0</v>
      </c>
      <c r="S739" s="6"/>
      <c r="T739" s="6">
        <f>I739-O739</f>
        <v>11443</v>
      </c>
      <c r="U739" s="28">
        <f>O739/I739*100</f>
        <v>90.577472559142961</v>
      </c>
      <c r="V739" s="38"/>
      <c r="W739" s="38">
        <f>I739-O739</f>
        <v>11443</v>
      </c>
      <c r="X739" s="37">
        <f>O739/I739*100</f>
        <v>90.577472559142961</v>
      </c>
      <c r="Y739" s="6">
        <v>110000</v>
      </c>
    </row>
    <row r="740" spans="1:25" s="7" customFormat="1" ht="30" hidden="1" customHeight="1" x14ac:dyDescent="0.25">
      <c r="A740" s="32">
        <v>487400</v>
      </c>
      <c r="B740" s="31" t="s">
        <v>334</v>
      </c>
      <c r="C740" s="31" t="s">
        <v>166</v>
      </c>
      <c r="D740" s="31" t="s">
        <v>350</v>
      </c>
      <c r="E740" s="31" t="s">
        <v>236</v>
      </c>
      <c r="F740" s="33" t="s">
        <v>349</v>
      </c>
      <c r="G740" s="6">
        <v>0</v>
      </c>
      <c r="H740" s="6">
        <v>2129</v>
      </c>
      <c r="I740" s="6">
        <v>1364</v>
      </c>
      <c r="J740" s="6">
        <v>1364</v>
      </c>
      <c r="K740" s="29"/>
      <c r="L740" s="6"/>
      <c r="M740" s="6">
        <v>0</v>
      </c>
      <c r="N740" s="6">
        <v>0</v>
      </c>
      <c r="O740" s="6">
        <v>0</v>
      </c>
      <c r="P740" s="29"/>
      <c r="Q740" s="6">
        <f>O740-N740</f>
        <v>0</v>
      </c>
      <c r="R740" s="6">
        <f>N740-O740</f>
        <v>0</v>
      </c>
      <c r="S740" s="6"/>
      <c r="T740" s="6">
        <f>I740-O740</f>
        <v>1364</v>
      </c>
      <c r="U740" s="28">
        <f>O740/I740*100</f>
        <v>0</v>
      </c>
      <c r="V740" s="38"/>
      <c r="W740" s="38">
        <f>I740-O740</f>
        <v>1364</v>
      </c>
      <c r="X740" s="37">
        <f>O740/I740*100</f>
        <v>0</v>
      </c>
      <c r="Y740" s="6">
        <v>0</v>
      </c>
    </row>
    <row r="741" spans="1:25" s="7" customFormat="1" ht="15" hidden="1" customHeight="1" x14ac:dyDescent="0.25">
      <c r="A741" s="32">
        <v>511300</v>
      </c>
      <c r="B741" s="31" t="s">
        <v>334</v>
      </c>
      <c r="C741" s="31" t="s">
        <v>166</v>
      </c>
      <c r="D741" s="31" t="s">
        <v>348</v>
      </c>
      <c r="E741" s="31" t="s">
        <v>235</v>
      </c>
      <c r="F741" s="33" t="s">
        <v>347</v>
      </c>
      <c r="G741" s="6">
        <v>0</v>
      </c>
      <c r="H741" s="6">
        <v>42570</v>
      </c>
      <c r="I741" s="6">
        <v>27261</v>
      </c>
      <c r="J741" s="6">
        <v>27261</v>
      </c>
      <c r="K741" s="29">
        <v>27260.03</v>
      </c>
      <c r="L741" s="6"/>
      <c r="M741" s="6">
        <v>0</v>
      </c>
      <c r="N741" s="6">
        <v>0</v>
      </c>
      <c r="O741" s="6">
        <v>0</v>
      </c>
      <c r="P741" s="29"/>
      <c r="Q741" s="6">
        <f>O741-N741</f>
        <v>0</v>
      </c>
      <c r="R741" s="6">
        <f>N741-O741</f>
        <v>0</v>
      </c>
      <c r="S741" s="6"/>
      <c r="T741" s="6">
        <f>I741-O741</f>
        <v>27261</v>
      </c>
      <c r="U741" s="28">
        <f>O741/I741*100</f>
        <v>0</v>
      </c>
      <c r="V741" s="38"/>
      <c r="W741" s="38">
        <f>I741-O741</f>
        <v>27261</v>
      </c>
      <c r="X741" s="37">
        <f>O741/I741*100</f>
        <v>0</v>
      </c>
      <c r="Y741" s="6">
        <v>0</v>
      </c>
    </row>
    <row r="742" spans="1:25" s="7" customFormat="1" ht="30" x14ac:dyDescent="0.25">
      <c r="A742" s="32">
        <v>631900</v>
      </c>
      <c r="B742" s="31" t="s">
        <v>85</v>
      </c>
      <c r="C742" s="31"/>
      <c r="D742" s="31" t="s">
        <v>346</v>
      </c>
      <c r="E742" s="31" t="s">
        <v>236</v>
      </c>
      <c r="F742" s="33" t="s">
        <v>345</v>
      </c>
      <c r="G742" s="6">
        <v>0</v>
      </c>
      <c r="H742" s="6">
        <v>0</v>
      </c>
      <c r="I742" s="6">
        <v>61588</v>
      </c>
      <c r="J742" s="6">
        <v>61588</v>
      </c>
      <c r="K742" s="29"/>
      <c r="L742" s="6"/>
      <c r="M742" s="6">
        <v>123177</v>
      </c>
      <c r="N742" s="6">
        <v>103000</v>
      </c>
      <c r="O742" s="6">
        <v>103000</v>
      </c>
      <c r="P742" s="29"/>
      <c r="Q742" s="6">
        <f>O742-N742</f>
        <v>0</v>
      </c>
      <c r="R742" s="6">
        <f>N742-O742</f>
        <v>0</v>
      </c>
      <c r="S742" s="6">
        <f>O742-I742</f>
        <v>41412</v>
      </c>
      <c r="T742" s="6"/>
      <c r="U742" s="28">
        <f>O742/I742*100</f>
        <v>167.24037150094173</v>
      </c>
      <c r="V742" s="38">
        <f>O742-I742</f>
        <v>41412</v>
      </c>
      <c r="W742" s="38"/>
      <c r="X742" s="37">
        <f>O742/I742*100</f>
        <v>167.24037150094173</v>
      </c>
      <c r="Y742" s="6">
        <v>103000</v>
      </c>
    </row>
    <row r="743" spans="1:25" s="7" customFormat="1" ht="30" x14ac:dyDescent="0.25">
      <c r="A743" s="54"/>
      <c r="B743" s="53"/>
      <c r="C743" s="53"/>
      <c r="D743" s="53"/>
      <c r="E743" s="53"/>
      <c r="F743" s="55" t="s">
        <v>344</v>
      </c>
      <c r="G743" s="48">
        <f>SUM(G745:G749)</f>
        <v>1520911.8399999999</v>
      </c>
      <c r="H743" s="48">
        <f>SUM(H745:H749)</f>
        <v>1465443</v>
      </c>
      <c r="I743" s="48">
        <f>SUM(I745:I749)</f>
        <v>1870743</v>
      </c>
      <c r="J743" s="48">
        <f>SUM(J745:J749)</f>
        <v>1870743</v>
      </c>
      <c r="K743" s="49">
        <f>SUM(K745:K749)</f>
        <v>1212386.9900000002</v>
      </c>
      <c r="L743" s="48">
        <f>SUM(L745:L749)</f>
        <v>0</v>
      </c>
      <c r="M743" s="48">
        <f>SUM(M745:M749)</f>
        <v>2823116</v>
      </c>
      <c r="N743" s="48">
        <f>SUM(N745:N749)</f>
        <v>2204360</v>
      </c>
      <c r="O743" s="48">
        <f>SUM(O745:O749)</f>
        <v>2204360</v>
      </c>
      <c r="P743" s="48">
        <f>SUM(P745:P749)</f>
        <v>0</v>
      </c>
      <c r="Q743" s="48">
        <f>SUM(Q745:Q749)</f>
        <v>0</v>
      </c>
      <c r="R743" s="48">
        <f>SUM(R745:R749)</f>
        <v>0</v>
      </c>
      <c r="S743" s="48">
        <f>SUM(S745:S749)</f>
        <v>333617</v>
      </c>
      <c r="T743" s="48">
        <f>SUM(T745:T749)</f>
        <v>0</v>
      </c>
      <c r="U743" s="48">
        <f>SUM(U745:U749)</f>
        <v>687.08888274455239</v>
      </c>
      <c r="V743" s="48">
        <f>SUM(V745:V749)</f>
        <v>333617</v>
      </c>
      <c r="W743" s="48">
        <f>SUM(W745:W749)</f>
        <v>0</v>
      </c>
      <c r="X743" s="49">
        <f>O743/I743*100</f>
        <v>117.83339560805518</v>
      </c>
      <c r="Y743" s="48">
        <f>SUM(Y745:Y749)</f>
        <v>2204360</v>
      </c>
    </row>
    <row r="744" spans="1:25" s="7" customFormat="1" x14ac:dyDescent="0.25">
      <c r="A744" s="54"/>
      <c r="B744" s="53"/>
      <c r="C744" s="53"/>
      <c r="D744" s="53"/>
      <c r="E744" s="53"/>
      <c r="F744" s="52" t="s">
        <v>343</v>
      </c>
      <c r="G744" s="44"/>
      <c r="H744" s="44"/>
      <c r="I744" s="44"/>
      <c r="J744" s="44"/>
      <c r="K744" s="45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5"/>
      <c r="Y744" s="44"/>
    </row>
    <row r="745" spans="1:25" s="7" customFormat="1" ht="30" x14ac:dyDescent="0.25">
      <c r="A745" s="32">
        <v>416100</v>
      </c>
      <c r="B745" s="31" t="s">
        <v>334</v>
      </c>
      <c r="C745" s="31" t="s">
        <v>166</v>
      </c>
      <c r="D745" s="31" t="s">
        <v>342</v>
      </c>
      <c r="E745" s="31" t="s">
        <v>235</v>
      </c>
      <c r="F745" s="33" t="s">
        <v>341</v>
      </c>
      <c r="G745" s="6">
        <v>303967.71000000002</v>
      </c>
      <c r="H745" s="6">
        <v>316800</v>
      </c>
      <c r="I745" s="6">
        <v>316800</v>
      </c>
      <c r="J745" s="6">
        <v>316800</v>
      </c>
      <c r="K745" s="29">
        <v>205176.42</v>
      </c>
      <c r="L745" s="6"/>
      <c r="M745" s="6">
        <v>546981</v>
      </c>
      <c r="N745" s="6">
        <v>350000</v>
      </c>
      <c r="O745" s="6">
        <v>350000</v>
      </c>
      <c r="P745" s="29"/>
      <c r="Q745" s="6">
        <f>O745-N745</f>
        <v>0</v>
      </c>
      <c r="R745" s="6">
        <f>N745-O745</f>
        <v>0</v>
      </c>
      <c r="S745" s="6">
        <f>O745-I745</f>
        <v>33200</v>
      </c>
      <c r="T745" s="6"/>
      <c r="U745" s="28">
        <f>O745/I745*100</f>
        <v>110.47979797979799</v>
      </c>
      <c r="V745" s="38">
        <f>O745-I745</f>
        <v>33200</v>
      </c>
      <c r="W745" s="38"/>
      <c r="X745" s="37">
        <f>O745/I745*100</f>
        <v>110.47979797979799</v>
      </c>
      <c r="Y745" s="6">
        <v>350000</v>
      </c>
    </row>
    <row r="746" spans="1:25" ht="30.75" customHeight="1" x14ac:dyDescent="0.25">
      <c r="A746" s="32">
        <v>416100</v>
      </c>
      <c r="B746" s="31" t="s">
        <v>334</v>
      </c>
      <c r="C746" s="31" t="s">
        <v>166</v>
      </c>
      <c r="D746" s="31" t="s">
        <v>340</v>
      </c>
      <c r="E746" s="31" t="s">
        <v>234</v>
      </c>
      <c r="F746" s="33" t="s">
        <v>339</v>
      </c>
      <c r="G746" s="6">
        <v>942936.2</v>
      </c>
      <c r="H746" s="6">
        <v>1007627</v>
      </c>
      <c r="I746" s="6">
        <v>1007627</v>
      </c>
      <c r="J746" s="6">
        <v>1007627</v>
      </c>
      <c r="K746" s="29">
        <v>699934.01</v>
      </c>
      <c r="L746" s="6"/>
      <c r="M746" s="6">
        <v>1521775</v>
      </c>
      <c r="N746" s="6">
        <v>1100000</v>
      </c>
      <c r="O746" s="6">
        <v>1100000</v>
      </c>
      <c r="P746" s="29"/>
      <c r="Q746" s="6">
        <f>O746-N746</f>
        <v>0</v>
      </c>
      <c r="R746" s="6">
        <f>N746-O746</f>
        <v>0</v>
      </c>
      <c r="S746" s="6">
        <f>O746-I746</f>
        <v>92373</v>
      </c>
      <c r="T746" s="6"/>
      <c r="U746" s="28">
        <f>O746/I746*100</f>
        <v>109.16738038976726</v>
      </c>
      <c r="V746" s="38">
        <f>O746-I746</f>
        <v>92373</v>
      </c>
      <c r="W746" s="38"/>
      <c r="X746" s="37">
        <f>O746/I746*100</f>
        <v>109.16738038976726</v>
      </c>
      <c r="Y746" s="6">
        <v>1100000</v>
      </c>
    </row>
    <row r="747" spans="1:25" ht="30" x14ac:dyDescent="0.25">
      <c r="A747" s="32">
        <v>416100</v>
      </c>
      <c r="B747" s="31" t="s">
        <v>334</v>
      </c>
      <c r="C747" s="31" t="s">
        <v>166</v>
      </c>
      <c r="D747" s="31" t="s">
        <v>338</v>
      </c>
      <c r="E747" s="31" t="s">
        <v>233</v>
      </c>
      <c r="F747" s="33" t="s">
        <v>337</v>
      </c>
      <c r="G747" s="38">
        <v>51863.9</v>
      </c>
      <c r="H747" s="38">
        <v>46134</v>
      </c>
      <c r="I747" s="38">
        <v>46134</v>
      </c>
      <c r="J747" s="38">
        <v>46134</v>
      </c>
      <c r="K747" s="37">
        <v>27457.5</v>
      </c>
      <c r="L747" s="38"/>
      <c r="M747" s="38">
        <v>51134</v>
      </c>
      <c r="N747" s="38">
        <v>51134</v>
      </c>
      <c r="O747" s="38">
        <v>51134</v>
      </c>
      <c r="P747" s="37"/>
      <c r="Q747" s="6">
        <f>O747-N747</f>
        <v>0</v>
      </c>
      <c r="R747" s="6">
        <f>N747-O747</f>
        <v>0</v>
      </c>
      <c r="S747" s="6">
        <f>O747-I747</f>
        <v>5000</v>
      </c>
      <c r="T747" s="6"/>
      <c r="U747" s="28">
        <f>O747/I747*100</f>
        <v>110.8379936706117</v>
      </c>
      <c r="V747" s="38">
        <f>O747-I747</f>
        <v>5000</v>
      </c>
      <c r="W747" s="38"/>
      <c r="X747" s="37">
        <f>O747/I747*100</f>
        <v>110.8379936706117</v>
      </c>
      <c r="Y747" s="38">
        <v>51134</v>
      </c>
    </row>
    <row r="748" spans="1:25" x14ac:dyDescent="0.25">
      <c r="A748" s="32">
        <v>416100</v>
      </c>
      <c r="B748" s="31" t="s">
        <v>334</v>
      </c>
      <c r="C748" s="31" t="s">
        <v>166</v>
      </c>
      <c r="D748" s="31" t="s">
        <v>336</v>
      </c>
      <c r="E748" s="31" t="s">
        <v>232</v>
      </c>
      <c r="F748" s="33" t="s">
        <v>335</v>
      </c>
      <c r="G748" s="38">
        <v>151700</v>
      </c>
      <c r="H748" s="38">
        <v>0</v>
      </c>
      <c r="I748" s="38">
        <v>405300</v>
      </c>
      <c r="J748" s="38">
        <v>405300</v>
      </c>
      <c r="K748" s="37">
        <v>228400</v>
      </c>
      <c r="L748" s="38"/>
      <c r="M748" s="38">
        <v>476400</v>
      </c>
      <c r="N748" s="38">
        <v>476400</v>
      </c>
      <c r="O748" s="38">
        <v>476400</v>
      </c>
      <c r="P748" s="37"/>
      <c r="Q748" s="6">
        <f>O748-N748</f>
        <v>0</v>
      </c>
      <c r="R748" s="6">
        <f>N748-O748</f>
        <v>0</v>
      </c>
      <c r="S748" s="6">
        <f>O748-I748</f>
        <v>71100</v>
      </c>
      <c r="T748" s="6"/>
      <c r="U748" s="28">
        <f>O748/I748*100</f>
        <v>117.54256106587712</v>
      </c>
      <c r="V748" s="38">
        <f>O748-I748</f>
        <v>71100</v>
      </c>
      <c r="W748" s="38"/>
      <c r="X748" s="37">
        <f>O748/I748*100</f>
        <v>117.54256106587712</v>
      </c>
      <c r="Y748" s="38">
        <v>476400</v>
      </c>
    </row>
    <row r="749" spans="1:25" s="7" customFormat="1" ht="30" x14ac:dyDescent="0.25">
      <c r="A749" s="32">
        <v>487400</v>
      </c>
      <c r="B749" s="31" t="s">
        <v>334</v>
      </c>
      <c r="C749" s="31" t="s">
        <v>166</v>
      </c>
      <c r="D749" s="31" t="s">
        <v>333</v>
      </c>
      <c r="E749" s="31" t="s">
        <v>231</v>
      </c>
      <c r="F749" s="33" t="s">
        <v>332</v>
      </c>
      <c r="G749" s="6">
        <v>70444.03</v>
      </c>
      <c r="H749" s="6">
        <v>94882</v>
      </c>
      <c r="I749" s="6">
        <v>94882</v>
      </c>
      <c r="J749" s="6">
        <v>94882</v>
      </c>
      <c r="K749" s="29">
        <v>51419.06</v>
      </c>
      <c r="L749" s="6"/>
      <c r="M749" s="6">
        <v>226826</v>
      </c>
      <c r="N749" s="6">
        <v>226826</v>
      </c>
      <c r="O749" s="6">
        <v>226826</v>
      </c>
      <c r="P749" s="29"/>
      <c r="Q749" s="6">
        <f>O749-N749</f>
        <v>0</v>
      </c>
      <c r="R749" s="6">
        <f>N749-O749</f>
        <v>0</v>
      </c>
      <c r="S749" s="6">
        <f>O749-I749</f>
        <v>131944</v>
      </c>
      <c r="T749" s="6"/>
      <c r="U749" s="28">
        <f>O749/I749*100</f>
        <v>239.06114963849836</v>
      </c>
      <c r="V749" s="38">
        <f>O749-I749</f>
        <v>131944</v>
      </c>
      <c r="W749" s="38"/>
      <c r="X749" s="37">
        <f>O749/I749*100</f>
        <v>239.06114963849836</v>
      </c>
      <c r="Y749" s="6">
        <v>226826</v>
      </c>
    </row>
    <row r="750" spans="1:25" s="7" customFormat="1" ht="30" x14ac:dyDescent="0.25">
      <c r="A750" s="64"/>
      <c r="B750" s="63"/>
      <c r="C750" s="63"/>
      <c r="D750" s="63"/>
      <c r="E750" s="63"/>
      <c r="F750" s="62" t="s">
        <v>331</v>
      </c>
      <c r="G750" s="59">
        <f>SUM(G751)</f>
        <v>1847926.8699999996</v>
      </c>
      <c r="H750" s="59">
        <f>SUM(H751)</f>
        <v>2354825</v>
      </c>
      <c r="I750" s="59">
        <f>SUM(I751)</f>
        <v>2073050</v>
      </c>
      <c r="J750" s="59">
        <f>SUM(J751)</f>
        <v>2073050</v>
      </c>
      <c r="K750" s="61">
        <f>SUM(K751)</f>
        <v>1500518.2999999998</v>
      </c>
      <c r="L750" s="59">
        <f>SUM(L751)</f>
        <v>0</v>
      </c>
      <c r="M750" s="59">
        <f>SUM(M751)</f>
        <v>2463170</v>
      </c>
      <c r="N750" s="59">
        <f>SUM(N751)</f>
        <v>1893500</v>
      </c>
      <c r="O750" s="59">
        <f>SUM(O751)</f>
        <v>1893500</v>
      </c>
      <c r="P750" s="59">
        <f>SUM(P751)</f>
        <v>0</v>
      </c>
      <c r="Q750" s="59">
        <f>SUM(Q751)</f>
        <v>0</v>
      </c>
      <c r="R750" s="59">
        <f>SUM(R751)</f>
        <v>0</v>
      </c>
      <c r="S750" s="59">
        <f>SUM(S751)</f>
        <v>3300</v>
      </c>
      <c r="T750" s="59">
        <f>SUM(T751)</f>
        <v>182850</v>
      </c>
      <c r="U750" s="59">
        <f>SUM(U751)</f>
        <v>1182.845570221132</v>
      </c>
      <c r="V750" s="59">
        <f>SUM(V751)</f>
        <v>3300</v>
      </c>
      <c r="W750" s="59">
        <f>SUM(W751)</f>
        <v>182850</v>
      </c>
      <c r="X750" s="60">
        <f>O750/I750*100</f>
        <v>91.338848556474758</v>
      </c>
      <c r="Y750" s="59">
        <f>SUM(Y751)</f>
        <v>1893500</v>
      </c>
    </row>
    <row r="751" spans="1:25" s="7" customFormat="1" ht="30" x14ac:dyDescent="0.25">
      <c r="A751" s="58"/>
      <c r="B751" s="57"/>
      <c r="C751" s="57"/>
      <c r="D751" s="57"/>
      <c r="E751" s="57"/>
      <c r="F751" s="55" t="s">
        <v>330</v>
      </c>
      <c r="G751" s="48">
        <f>SUM(G753:G767)</f>
        <v>1847926.8699999996</v>
      </c>
      <c r="H751" s="48">
        <f>SUM(H753:H767)</f>
        <v>2354825</v>
      </c>
      <c r="I751" s="48">
        <f>SUM(I753:I767)</f>
        <v>2073050</v>
      </c>
      <c r="J751" s="48">
        <f>SUM(J753:J767)</f>
        <v>2073050</v>
      </c>
      <c r="K751" s="49">
        <f>SUM(K753:K767)</f>
        <v>1500518.2999999998</v>
      </c>
      <c r="L751" s="48">
        <f>SUM(L753:L767)</f>
        <v>0</v>
      </c>
      <c r="M751" s="48">
        <f>SUM(M753:M767)</f>
        <v>2463170</v>
      </c>
      <c r="N751" s="48">
        <f>SUM(N753:N767)</f>
        <v>1893500</v>
      </c>
      <c r="O751" s="48">
        <f>SUM(O753:O767)</f>
        <v>1893500</v>
      </c>
      <c r="P751" s="48">
        <f>SUM(P753:P767)</f>
        <v>0</v>
      </c>
      <c r="Q751" s="48">
        <f>SUM(Q753:Q767)</f>
        <v>0</v>
      </c>
      <c r="R751" s="48">
        <f>SUM(R753:R767)</f>
        <v>0</v>
      </c>
      <c r="S751" s="48">
        <f>SUM(S753:S767)</f>
        <v>3300</v>
      </c>
      <c r="T751" s="48">
        <f>SUM(T753:T767)</f>
        <v>182850</v>
      </c>
      <c r="U751" s="48">
        <f>SUM(U753:U767)</f>
        <v>1182.845570221132</v>
      </c>
      <c r="V751" s="48">
        <f>SUM(V753:V767)</f>
        <v>3300</v>
      </c>
      <c r="W751" s="48">
        <f>SUM(W753:W767)</f>
        <v>182850</v>
      </c>
      <c r="X751" s="49">
        <f>O751/I751*100</f>
        <v>91.338848556474758</v>
      </c>
      <c r="Y751" s="48">
        <f>SUM(Y753:Y767)</f>
        <v>1893500</v>
      </c>
    </row>
    <row r="752" spans="1:25" s="7" customFormat="1" x14ac:dyDescent="0.25">
      <c r="A752" s="58"/>
      <c r="B752" s="57"/>
      <c r="C752" s="57"/>
      <c r="D752" s="57"/>
      <c r="E752" s="57"/>
      <c r="F752" s="52" t="s">
        <v>329</v>
      </c>
      <c r="G752" s="48"/>
      <c r="H752" s="48"/>
      <c r="I752" s="48"/>
      <c r="J752" s="48"/>
      <c r="K752" s="49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9"/>
      <c r="Y752" s="48"/>
    </row>
    <row r="753" spans="1:25" s="7" customFormat="1" x14ac:dyDescent="0.25">
      <c r="A753" s="32">
        <v>411100</v>
      </c>
      <c r="B753" s="31" t="s">
        <v>312</v>
      </c>
      <c r="C753" s="31" t="s">
        <v>29</v>
      </c>
      <c r="D753" s="31" t="s">
        <v>328</v>
      </c>
      <c r="E753" s="31" t="s">
        <v>229</v>
      </c>
      <c r="F753" s="33" t="s">
        <v>211</v>
      </c>
      <c r="G753" s="38">
        <v>1188671.24</v>
      </c>
      <c r="H753" s="38">
        <v>1623600</v>
      </c>
      <c r="I753" s="38">
        <v>1265100</v>
      </c>
      <c r="J753" s="38">
        <v>1265100</v>
      </c>
      <c r="K753" s="37">
        <v>957477.22</v>
      </c>
      <c r="L753" s="38"/>
      <c r="M753" s="38">
        <v>1623600</v>
      </c>
      <c r="N753" s="38">
        <v>1223000</v>
      </c>
      <c r="O753" s="38">
        <v>1223000</v>
      </c>
      <c r="P753" s="37"/>
      <c r="Q753" s="6">
        <f>O753-N753</f>
        <v>0</v>
      </c>
      <c r="R753" s="6"/>
      <c r="S753" s="6"/>
      <c r="T753" s="6">
        <f>I753-O753</f>
        <v>42100</v>
      </c>
      <c r="U753" s="28">
        <f>O753/I753*100</f>
        <v>96.672199826100709</v>
      </c>
      <c r="V753" s="38"/>
      <c r="W753" s="38">
        <f>I753-O753</f>
        <v>42100</v>
      </c>
      <c r="X753" s="37">
        <f>O753/I753*100</f>
        <v>96.672199826100709</v>
      </c>
      <c r="Y753" s="38">
        <v>1223000</v>
      </c>
    </row>
    <row r="754" spans="1:25" s="7" customFormat="1" ht="30" x14ac:dyDescent="0.25">
      <c r="A754" s="32">
        <v>411200</v>
      </c>
      <c r="B754" s="31" t="s">
        <v>312</v>
      </c>
      <c r="C754" s="31" t="s">
        <v>29</v>
      </c>
      <c r="D754" s="31" t="s">
        <v>327</v>
      </c>
      <c r="E754" s="31" t="s">
        <v>227</v>
      </c>
      <c r="F754" s="33" t="s">
        <v>208</v>
      </c>
      <c r="G754" s="38">
        <v>289125.14</v>
      </c>
      <c r="H754" s="38">
        <v>340670</v>
      </c>
      <c r="I754" s="38">
        <v>340670</v>
      </c>
      <c r="J754" s="38">
        <v>331570</v>
      </c>
      <c r="K754" s="37">
        <v>194020.95</v>
      </c>
      <c r="L754" s="38"/>
      <c r="M754" s="38">
        <v>340670</v>
      </c>
      <c r="N754" s="38">
        <v>230000</v>
      </c>
      <c r="O754" s="38">
        <v>230000</v>
      </c>
      <c r="P754" s="37"/>
      <c r="Q754" s="6">
        <f>O754-N754</f>
        <v>0</v>
      </c>
      <c r="R754" s="6">
        <f>N754-O754</f>
        <v>0</v>
      </c>
      <c r="S754" s="6"/>
      <c r="T754" s="6">
        <f>I754-O754</f>
        <v>110670</v>
      </c>
      <c r="U754" s="28">
        <f>O754/I754*100</f>
        <v>67.514016496903167</v>
      </c>
      <c r="V754" s="38"/>
      <c r="W754" s="38">
        <f>I754-O754</f>
        <v>110670</v>
      </c>
      <c r="X754" s="37">
        <f>O754/I754*100</f>
        <v>67.514016496903167</v>
      </c>
      <c r="Y754" s="38">
        <v>230000</v>
      </c>
    </row>
    <row r="755" spans="1:25" s="7" customFormat="1" ht="30" x14ac:dyDescent="0.25">
      <c r="A755" s="32">
        <v>411300</v>
      </c>
      <c r="B755" s="31" t="s">
        <v>312</v>
      </c>
      <c r="C755" s="31" t="s">
        <v>29</v>
      </c>
      <c r="D755" s="31" t="s">
        <v>326</v>
      </c>
      <c r="E755" s="31" t="s">
        <v>225</v>
      </c>
      <c r="F755" s="33" t="s">
        <v>325</v>
      </c>
      <c r="G755" s="38">
        <v>18292.66</v>
      </c>
      <c r="H755" s="38">
        <v>20295</v>
      </c>
      <c r="I755" s="38">
        <v>50000</v>
      </c>
      <c r="J755" s="38">
        <v>50000</v>
      </c>
      <c r="K755" s="37">
        <v>34948.559999999998</v>
      </c>
      <c r="L755" s="38"/>
      <c r="M755" s="38">
        <v>50000</v>
      </c>
      <c r="N755" s="38">
        <v>50000</v>
      </c>
      <c r="O755" s="38">
        <v>50000</v>
      </c>
      <c r="P755" s="37"/>
      <c r="Q755" s="6">
        <f>O755-N755</f>
        <v>0</v>
      </c>
      <c r="R755" s="6">
        <f>N755-O755</f>
        <v>0</v>
      </c>
      <c r="S755" s="6">
        <f>O755-I755</f>
        <v>0</v>
      </c>
      <c r="T755" s="6">
        <f>I755-O755</f>
        <v>0</v>
      </c>
      <c r="U755" s="28">
        <f>O755/I755*100</f>
        <v>100</v>
      </c>
      <c r="V755" s="38">
        <f>O755-I755</f>
        <v>0</v>
      </c>
      <c r="W755" s="38">
        <f>I755-O755</f>
        <v>0</v>
      </c>
      <c r="X755" s="37">
        <f>O755/I755*100</f>
        <v>100</v>
      </c>
      <c r="Y755" s="38">
        <v>50000</v>
      </c>
    </row>
    <row r="756" spans="1:25" s="7" customFormat="1" x14ac:dyDescent="0.25">
      <c r="A756" s="32">
        <v>411400</v>
      </c>
      <c r="B756" s="31" t="s">
        <v>312</v>
      </c>
      <c r="C756" s="31" t="s">
        <v>29</v>
      </c>
      <c r="D756" s="31" t="s">
        <v>324</v>
      </c>
      <c r="E756" s="31" t="s">
        <v>220</v>
      </c>
      <c r="F756" s="33" t="s">
        <v>13</v>
      </c>
      <c r="G756" s="38">
        <v>9080</v>
      </c>
      <c r="H756" s="38">
        <v>9900</v>
      </c>
      <c r="I756" s="38">
        <v>9900</v>
      </c>
      <c r="J756" s="38">
        <v>9900</v>
      </c>
      <c r="K756" s="37">
        <v>6444</v>
      </c>
      <c r="L756" s="38"/>
      <c r="M756" s="38">
        <v>10000</v>
      </c>
      <c r="N756" s="38">
        <v>4750</v>
      </c>
      <c r="O756" s="38">
        <v>4750</v>
      </c>
      <c r="P756" s="37"/>
      <c r="Q756" s="6">
        <f>O756-N756</f>
        <v>0</v>
      </c>
      <c r="R756" s="6">
        <f>N756-O756</f>
        <v>0</v>
      </c>
      <c r="S756" s="6"/>
      <c r="T756" s="6">
        <f>I756-O756</f>
        <v>5150</v>
      </c>
      <c r="U756" s="28">
        <f>O756/I756*100</f>
        <v>47.979797979797979</v>
      </c>
      <c r="V756" s="38"/>
      <c r="W756" s="38">
        <f>I756-O756</f>
        <v>5150</v>
      </c>
      <c r="X756" s="37">
        <f>O756/I756*100</f>
        <v>47.979797979797979</v>
      </c>
      <c r="Y756" s="38">
        <v>4750</v>
      </c>
    </row>
    <row r="757" spans="1:25" s="7" customFormat="1" ht="30" x14ac:dyDescent="0.25">
      <c r="A757" s="32">
        <v>412200</v>
      </c>
      <c r="B757" s="31" t="s">
        <v>312</v>
      </c>
      <c r="C757" s="31" t="s">
        <v>29</v>
      </c>
      <c r="D757" s="31" t="s">
        <v>323</v>
      </c>
      <c r="E757" s="31" t="s">
        <v>218</v>
      </c>
      <c r="F757" s="33" t="s">
        <v>34</v>
      </c>
      <c r="G757" s="6">
        <v>104594.15</v>
      </c>
      <c r="H757" s="6">
        <v>103950</v>
      </c>
      <c r="I757" s="6">
        <v>105000</v>
      </c>
      <c r="J757" s="6">
        <v>105000</v>
      </c>
      <c r="K757" s="29">
        <v>70852.7</v>
      </c>
      <c r="L757" s="6"/>
      <c r="M757" s="6">
        <v>110000</v>
      </c>
      <c r="N757" s="6">
        <v>100000</v>
      </c>
      <c r="O757" s="6">
        <v>100000</v>
      </c>
      <c r="P757" s="29"/>
      <c r="Q757" s="6">
        <f>O757-N757</f>
        <v>0</v>
      </c>
      <c r="R757" s="6">
        <f>N757-O757</f>
        <v>0</v>
      </c>
      <c r="S757" s="6"/>
      <c r="T757" s="6">
        <f>I757-O757</f>
        <v>5000</v>
      </c>
      <c r="U757" s="28">
        <f>O757/I757*100</f>
        <v>95.238095238095227</v>
      </c>
      <c r="V757" s="38"/>
      <c r="W757" s="38">
        <f>I757-O757</f>
        <v>5000</v>
      </c>
      <c r="X757" s="37">
        <f>O757/I757*100</f>
        <v>95.238095238095227</v>
      </c>
      <c r="Y757" s="6">
        <v>100000</v>
      </c>
    </row>
    <row r="758" spans="1:25" s="7" customFormat="1" x14ac:dyDescent="0.25">
      <c r="A758" s="32">
        <v>412300</v>
      </c>
      <c r="B758" s="31" t="s">
        <v>312</v>
      </c>
      <c r="C758" s="31" t="s">
        <v>29</v>
      </c>
      <c r="D758" s="31" t="s">
        <v>322</v>
      </c>
      <c r="E758" s="31" t="s">
        <v>213</v>
      </c>
      <c r="F758" s="33" t="s">
        <v>49</v>
      </c>
      <c r="G758" s="38">
        <v>12917.5</v>
      </c>
      <c r="H758" s="38">
        <v>12870</v>
      </c>
      <c r="I758" s="38">
        <v>12870</v>
      </c>
      <c r="J758" s="38">
        <v>12870</v>
      </c>
      <c r="K758" s="37">
        <v>7438.75</v>
      </c>
      <c r="L758" s="38"/>
      <c r="M758" s="38">
        <v>13000</v>
      </c>
      <c r="N758" s="38">
        <v>11700</v>
      </c>
      <c r="O758" s="38">
        <v>11700</v>
      </c>
      <c r="P758" s="37"/>
      <c r="Q758" s="6">
        <f>O758-N758</f>
        <v>0</v>
      </c>
      <c r="R758" s="6">
        <f>N758-O758</f>
        <v>0</v>
      </c>
      <c r="S758" s="6"/>
      <c r="T758" s="6">
        <f>I758-O758</f>
        <v>1170</v>
      </c>
      <c r="U758" s="28">
        <f>O758/I758*100</f>
        <v>90.909090909090907</v>
      </c>
      <c r="V758" s="38"/>
      <c r="W758" s="38">
        <f>I758-O758</f>
        <v>1170</v>
      </c>
      <c r="X758" s="37">
        <f>O758/I758*100</f>
        <v>90.909090909090907</v>
      </c>
      <c r="Y758" s="38">
        <v>11700</v>
      </c>
    </row>
    <row r="759" spans="1:25" s="7" customFormat="1" x14ac:dyDescent="0.25">
      <c r="A759" s="32">
        <v>412400</v>
      </c>
      <c r="B759" s="31" t="s">
        <v>312</v>
      </c>
      <c r="C759" s="31" t="s">
        <v>29</v>
      </c>
      <c r="D759" s="31" t="s">
        <v>321</v>
      </c>
      <c r="E759" s="31" t="s">
        <v>210</v>
      </c>
      <c r="F759" s="33" t="s">
        <v>254</v>
      </c>
      <c r="G759" s="38">
        <v>121883.31</v>
      </c>
      <c r="H759" s="38">
        <v>123750</v>
      </c>
      <c r="I759" s="38">
        <v>122000</v>
      </c>
      <c r="J759" s="38">
        <v>122000</v>
      </c>
      <c r="K759" s="37">
        <v>97571.27</v>
      </c>
      <c r="L759" s="38"/>
      <c r="M759" s="38">
        <v>130000</v>
      </c>
      <c r="N759" s="38">
        <v>125000</v>
      </c>
      <c r="O759" s="38">
        <v>125000</v>
      </c>
      <c r="P759" s="37"/>
      <c r="Q759" s="6">
        <f>O759-N759</f>
        <v>0</v>
      </c>
      <c r="R759" s="6">
        <f>N759-O759</f>
        <v>0</v>
      </c>
      <c r="S759" s="6">
        <f>O759-I759</f>
        <v>3000</v>
      </c>
      <c r="T759" s="6"/>
      <c r="U759" s="28">
        <f>O759/I759*100</f>
        <v>102.45901639344261</v>
      </c>
      <c r="V759" s="38">
        <f>O759-I759</f>
        <v>3000</v>
      </c>
      <c r="W759" s="38"/>
      <c r="X759" s="37">
        <f>O759/I759*100</f>
        <v>102.45901639344261</v>
      </c>
      <c r="Y759" s="38">
        <v>125000</v>
      </c>
    </row>
    <row r="760" spans="1:25" s="7" customFormat="1" ht="30" hidden="1" customHeight="1" x14ac:dyDescent="0.25">
      <c r="A760" s="32">
        <v>412400</v>
      </c>
      <c r="B760" s="31" t="s">
        <v>312</v>
      </c>
      <c r="C760" s="31" t="s">
        <v>29</v>
      </c>
      <c r="D760" s="31" t="s">
        <v>320</v>
      </c>
      <c r="E760" s="31"/>
      <c r="F760" s="33" t="s">
        <v>319</v>
      </c>
      <c r="G760" s="38">
        <v>2989.35</v>
      </c>
      <c r="H760" s="38">
        <v>2970</v>
      </c>
      <c r="I760" s="38">
        <v>2970</v>
      </c>
      <c r="J760" s="38">
        <v>2970</v>
      </c>
      <c r="K760" s="37"/>
      <c r="L760" s="38"/>
      <c r="M760" s="38">
        <v>3000</v>
      </c>
      <c r="N760" s="38">
        <v>0</v>
      </c>
      <c r="O760" s="38">
        <v>0</v>
      </c>
      <c r="P760" s="37"/>
      <c r="Q760" s="6">
        <f>O760-N760</f>
        <v>0</v>
      </c>
      <c r="R760" s="6">
        <f>N760-O760</f>
        <v>0</v>
      </c>
      <c r="S760" s="6"/>
      <c r="T760" s="6">
        <f>I760-O760</f>
        <v>2970</v>
      </c>
      <c r="U760" s="28">
        <f>O760/I760*100</f>
        <v>0</v>
      </c>
      <c r="V760" s="38"/>
      <c r="W760" s="38">
        <f>I760-O760</f>
        <v>2970</v>
      </c>
      <c r="X760" s="37">
        <f>O760/I760*100</f>
        <v>0</v>
      </c>
      <c r="Y760" s="38">
        <v>0</v>
      </c>
    </row>
    <row r="761" spans="1:25" s="7" customFormat="1" x14ac:dyDescent="0.25">
      <c r="A761" s="32">
        <v>412500</v>
      </c>
      <c r="B761" s="31" t="s">
        <v>312</v>
      </c>
      <c r="C761" s="31" t="s">
        <v>29</v>
      </c>
      <c r="D761" s="31" t="s">
        <v>318</v>
      </c>
      <c r="E761" s="31" t="s">
        <v>207</v>
      </c>
      <c r="F761" s="33" t="s">
        <v>65</v>
      </c>
      <c r="G761" s="38">
        <v>11998.15</v>
      </c>
      <c r="H761" s="38">
        <v>11880</v>
      </c>
      <c r="I761" s="38">
        <v>14000</v>
      </c>
      <c r="J761" s="38">
        <v>14000</v>
      </c>
      <c r="K761" s="37">
        <v>12380</v>
      </c>
      <c r="L761" s="38"/>
      <c r="M761" s="38">
        <v>20000</v>
      </c>
      <c r="N761" s="38">
        <v>7000</v>
      </c>
      <c r="O761" s="38">
        <v>7000</v>
      </c>
      <c r="P761" s="37"/>
      <c r="Q761" s="6">
        <f>O761-N761</f>
        <v>0</v>
      </c>
      <c r="R761" s="6">
        <f>N761-O761</f>
        <v>0</v>
      </c>
      <c r="S761" s="6"/>
      <c r="T761" s="6">
        <f>I761-O761</f>
        <v>7000</v>
      </c>
      <c r="U761" s="28">
        <f>O761/I761*100</f>
        <v>50</v>
      </c>
      <c r="V761" s="38"/>
      <c r="W761" s="38">
        <f>I761-O761</f>
        <v>7000</v>
      </c>
      <c r="X761" s="37">
        <f>O761/I761*100</f>
        <v>50</v>
      </c>
      <c r="Y761" s="38">
        <v>7000</v>
      </c>
    </row>
    <row r="762" spans="1:25" s="7" customFormat="1" x14ac:dyDescent="0.25">
      <c r="A762" s="32">
        <v>412600</v>
      </c>
      <c r="B762" s="31" t="s">
        <v>312</v>
      </c>
      <c r="C762" s="31" t="s">
        <v>29</v>
      </c>
      <c r="D762" s="31" t="s">
        <v>317</v>
      </c>
      <c r="E762" s="31" t="s">
        <v>204</v>
      </c>
      <c r="F762" s="33" t="s">
        <v>46</v>
      </c>
      <c r="G762" s="38">
        <v>768.68</v>
      </c>
      <c r="H762" s="38">
        <v>1980</v>
      </c>
      <c r="I762" s="38">
        <v>1500</v>
      </c>
      <c r="J762" s="38">
        <v>1500</v>
      </c>
      <c r="K762" s="37">
        <v>1240.76</v>
      </c>
      <c r="L762" s="38"/>
      <c r="M762" s="38">
        <v>2000</v>
      </c>
      <c r="N762" s="38">
        <v>1800</v>
      </c>
      <c r="O762" s="38">
        <v>1800</v>
      </c>
      <c r="P762" s="37"/>
      <c r="Q762" s="6">
        <f>O762-N762</f>
        <v>0</v>
      </c>
      <c r="R762" s="6">
        <f>N762-O762</f>
        <v>0</v>
      </c>
      <c r="S762" s="6">
        <f>O762-I762</f>
        <v>300</v>
      </c>
      <c r="T762" s="6"/>
      <c r="U762" s="28">
        <f>O762/I762*100</f>
        <v>120</v>
      </c>
      <c r="V762" s="38">
        <f>O762-I762</f>
        <v>300</v>
      </c>
      <c r="W762" s="38"/>
      <c r="X762" s="37">
        <f>O762/I762*100</f>
        <v>120</v>
      </c>
      <c r="Y762" s="38">
        <v>1800</v>
      </c>
    </row>
    <row r="763" spans="1:25" s="7" customFormat="1" x14ac:dyDescent="0.25">
      <c r="A763" s="32">
        <v>412700</v>
      </c>
      <c r="B763" s="31" t="s">
        <v>312</v>
      </c>
      <c r="C763" s="31" t="s">
        <v>29</v>
      </c>
      <c r="D763" s="31" t="s">
        <v>316</v>
      </c>
      <c r="E763" s="31" t="s">
        <v>202</v>
      </c>
      <c r="F763" s="33" t="s">
        <v>43</v>
      </c>
      <c r="G763" s="38">
        <v>20557.689999999999</v>
      </c>
      <c r="H763" s="38">
        <v>23760</v>
      </c>
      <c r="I763" s="38">
        <v>23760</v>
      </c>
      <c r="J763" s="38">
        <v>23760</v>
      </c>
      <c r="K763" s="37">
        <v>19272.02</v>
      </c>
      <c r="L763" s="38"/>
      <c r="M763" s="38">
        <v>26000</v>
      </c>
      <c r="N763" s="38">
        <v>21850</v>
      </c>
      <c r="O763" s="38">
        <v>21850</v>
      </c>
      <c r="P763" s="37"/>
      <c r="Q763" s="6">
        <f>O763-N763</f>
        <v>0</v>
      </c>
      <c r="R763" s="6">
        <f>N763-O763</f>
        <v>0</v>
      </c>
      <c r="S763" s="6"/>
      <c r="T763" s="6">
        <f>I763-O763</f>
        <v>1910</v>
      </c>
      <c r="U763" s="28">
        <f>O763/I763*100</f>
        <v>91.96127946127946</v>
      </c>
      <c r="V763" s="38"/>
      <c r="W763" s="38">
        <f>I763-O763</f>
        <v>1910</v>
      </c>
      <c r="X763" s="37">
        <f>O763/I763*100</f>
        <v>91.96127946127946</v>
      </c>
      <c r="Y763" s="38">
        <v>21850</v>
      </c>
    </row>
    <row r="764" spans="1:25" x14ac:dyDescent="0.25">
      <c r="A764" s="32">
        <v>412900</v>
      </c>
      <c r="B764" s="31" t="s">
        <v>312</v>
      </c>
      <c r="C764" s="31" t="s">
        <v>29</v>
      </c>
      <c r="D764" s="31" t="s">
        <v>315</v>
      </c>
      <c r="E764" s="31" t="s">
        <v>200</v>
      </c>
      <c r="F764" s="33" t="s">
        <v>40</v>
      </c>
      <c r="G764" s="38">
        <v>13468.2</v>
      </c>
      <c r="H764" s="38">
        <v>15840</v>
      </c>
      <c r="I764" s="38">
        <v>23000</v>
      </c>
      <c r="J764" s="38">
        <v>23000</v>
      </c>
      <c r="K764" s="37">
        <v>16079.93</v>
      </c>
      <c r="L764" s="38"/>
      <c r="M764" s="38">
        <v>23000</v>
      </c>
      <c r="N764" s="38">
        <v>18000</v>
      </c>
      <c r="O764" s="38">
        <v>18000</v>
      </c>
      <c r="P764" s="37"/>
      <c r="Q764" s="6">
        <f>O764-N764</f>
        <v>0</v>
      </c>
      <c r="R764" s="6">
        <f>N764-O764</f>
        <v>0</v>
      </c>
      <c r="S764" s="6"/>
      <c r="T764" s="6">
        <f>I764-O764</f>
        <v>5000</v>
      </c>
      <c r="U764" s="28">
        <f>O764/I764*100</f>
        <v>78.260869565217391</v>
      </c>
      <c r="V764" s="38"/>
      <c r="W764" s="38">
        <f>I764-O764</f>
        <v>5000</v>
      </c>
      <c r="X764" s="37">
        <f>O764/I764*100</f>
        <v>78.260869565217391</v>
      </c>
      <c r="Y764" s="38">
        <v>18000</v>
      </c>
    </row>
    <row r="765" spans="1:25" x14ac:dyDescent="0.25">
      <c r="A765" s="32">
        <v>511300</v>
      </c>
      <c r="B765" s="31" t="s">
        <v>312</v>
      </c>
      <c r="C765" s="31" t="s">
        <v>29</v>
      </c>
      <c r="D765" s="31" t="s">
        <v>314</v>
      </c>
      <c r="E765" s="31" t="s">
        <v>313</v>
      </c>
      <c r="F765" s="33" t="s">
        <v>56</v>
      </c>
      <c r="G765" s="38">
        <v>19480.57</v>
      </c>
      <c r="H765" s="38">
        <v>19800</v>
      </c>
      <c r="I765" s="38">
        <v>10400</v>
      </c>
      <c r="J765" s="38">
        <v>19500</v>
      </c>
      <c r="K765" s="37">
        <v>19445.89</v>
      </c>
      <c r="L765" s="38"/>
      <c r="M765" s="38">
        <v>20000</v>
      </c>
      <c r="N765" s="38">
        <v>9500</v>
      </c>
      <c r="O765" s="38">
        <v>9500</v>
      </c>
      <c r="P765" s="37"/>
      <c r="Q765" s="6">
        <f>O765-N765</f>
        <v>0</v>
      </c>
      <c r="R765" s="6">
        <f>N765-O765</f>
        <v>0</v>
      </c>
      <c r="S765" s="6"/>
      <c r="T765" s="6">
        <f>I765-O765</f>
        <v>900</v>
      </c>
      <c r="U765" s="28">
        <f>O765/I765*100</f>
        <v>91.34615384615384</v>
      </c>
      <c r="V765" s="38"/>
      <c r="W765" s="38">
        <f>I765-O765</f>
        <v>900</v>
      </c>
      <c r="X765" s="37">
        <f>O765/I765*100</f>
        <v>91.34615384615384</v>
      </c>
      <c r="Y765" s="38">
        <v>9500</v>
      </c>
    </row>
    <row r="766" spans="1:25" ht="20.25" customHeight="1" x14ac:dyDescent="0.25">
      <c r="A766" s="32">
        <v>516100</v>
      </c>
      <c r="B766" s="31" t="s">
        <v>312</v>
      </c>
      <c r="C766" s="31" t="s">
        <v>29</v>
      </c>
      <c r="D766" s="31" t="s">
        <v>311</v>
      </c>
      <c r="E766" s="31" t="s">
        <v>197</v>
      </c>
      <c r="F766" s="33" t="s">
        <v>310</v>
      </c>
      <c r="G766" s="38">
        <v>1649.95</v>
      </c>
      <c r="H766" s="38">
        <v>1980</v>
      </c>
      <c r="I766" s="38">
        <v>1980</v>
      </c>
      <c r="J766" s="38">
        <v>1980</v>
      </c>
      <c r="K766" s="37">
        <v>170.24</v>
      </c>
      <c r="L766" s="38"/>
      <c r="M766" s="38">
        <v>2000</v>
      </c>
      <c r="N766" s="38">
        <v>1000</v>
      </c>
      <c r="O766" s="38">
        <v>1000</v>
      </c>
      <c r="P766" s="37"/>
      <c r="Q766" s="6">
        <f>O766-N766</f>
        <v>0</v>
      </c>
      <c r="R766" s="6">
        <f>N766-O766</f>
        <v>0</v>
      </c>
      <c r="S766" s="6"/>
      <c r="T766" s="6">
        <f>I766-O766</f>
        <v>980</v>
      </c>
      <c r="U766" s="28">
        <f>O766/I766*100</f>
        <v>50.505050505050505</v>
      </c>
      <c r="V766" s="38"/>
      <c r="W766" s="38">
        <f>I766-O766</f>
        <v>980</v>
      </c>
      <c r="X766" s="37">
        <f>O766/I766*100</f>
        <v>50.505050505050505</v>
      </c>
      <c r="Y766" s="38">
        <v>1000</v>
      </c>
    </row>
    <row r="767" spans="1:25" s="7" customFormat="1" ht="45" x14ac:dyDescent="0.25">
      <c r="A767" s="32">
        <v>638100</v>
      </c>
      <c r="B767" s="31" t="s">
        <v>85</v>
      </c>
      <c r="C767" s="31"/>
      <c r="D767" s="31" t="s">
        <v>309</v>
      </c>
      <c r="E767" s="31" t="s">
        <v>195</v>
      </c>
      <c r="F767" s="33" t="s">
        <v>265</v>
      </c>
      <c r="G767" s="6">
        <v>32450.28</v>
      </c>
      <c r="H767" s="6">
        <v>41580</v>
      </c>
      <c r="I767" s="6">
        <v>89900</v>
      </c>
      <c r="J767" s="6">
        <v>89900</v>
      </c>
      <c r="K767" s="29">
        <v>63176.01</v>
      </c>
      <c r="L767" s="6"/>
      <c r="M767" s="6">
        <v>89900</v>
      </c>
      <c r="N767" s="6">
        <v>89900</v>
      </c>
      <c r="O767" s="6">
        <v>89900</v>
      </c>
      <c r="P767" s="29"/>
      <c r="Q767" s="6">
        <f>O767-N767</f>
        <v>0</v>
      </c>
      <c r="R767" s="6">
        <f>N767-O767</f>
        <v>0</v>
      </c>
      <c r="S767" s="6">
        <f>O767-I767</f>
        <v>0</v>
      </c>
      <c r="T767" s="6">
        <f>I767-O767</f>
        <v>0</v>
      </c>
      <c r="U767" s="28">
        <f>O767/I767*100</f>
        <v>100</v>
      </c>
      <c r="V767" s="38">
        <f>O767-I767</f>
        <v>0</v>
      </c>
      <c r="W767" s="38">
        <f>I767-O767</f>
        <v>0</v>
      </c>
      <c r="X767" s="37">
        <f>O767/I767*100</f>
        <v>100</v>
      </c>
      <c r="Y767" s="6">
        <v>89900</v>
      </c>
    </row>
    <row r="768" spans="1:25" s="7" customFormat="1" x14ac:dyDescent="0.25">
      <c r="A768" s="64"/>
      <c r="B768" s="63"/>
      <c r="C768" s="63"/>
      <c r="D768" s="63"/>
      <c r="E768" s="63"/>
      <c r="F768" s="62" t="s">
        <v>308</v>
      </c>
      <c r="G768" s="59">
        <f>SUM(G769+G787)</f>
        <v>787224.89</v>
      </c>
      <c r="H768" s="59">
        <f>SUM(H769+H787)</f>
        <v>822640</v>
      </c>
      <c r="I768" s="59">
        <f>SUM(I769+I787)</f>
        <v>813240</v>
      </c>
      <c r="J768" s="59">
        <f>SUM(J769+J787)</f>
        <v>813240</v>
      </c>
      <c r="K768" s="61">
        <f>SUM(K769+K787)</f>
        <v>587963.06000000017</v>
      </c>
      <c r="L768" s="59">
        <f>SUM(L769+L787)</f>
        <v>0</v>
      </c>
      <c r="M768" s="59">
        <f>SUM(M769+M787)</f>
        <v>1090488</v>
      </c>
      <c r="N768" s="59">
        <f>SUM(N769+N787)</f>
        <v>935274</v>
      </c>
      <c r="O768" s="59">
        <f>SUM(O769+O787)</f>
        <v>935274</v>
      </c>
      <c r="P768" s="59">
        <f>SUM(P769+P787)</f>
        <v>0</v>
      </c>
      <c r="Q768" s="59">
        <f>SUM(Q769+Q787)</f>
        <v>0</v>
      </c>
      <c r="R768" s="59">
        <f>SUM(R769+R787)</f>
        <v>0</v>
      </c>
      <c r="S768" s="59">
        <f>SUM(S769+S787)</f>
        <v>139904</v>
      </c>
      <c r="T768" s="59">
        <f>SUM(T769+T787)</f>
        <v>17870</v>
      </c>
      <c r="U768" s="59" t="e">
        <f>SUM(U769+U787)</f>
        <v>#DIV/0!</v>
      </c>
      <c r="V768" s="59">
        <f>SUM(V769+V787)</f>
        <v>139904</v>
      </c>
      <c r="W768" s="59">
        <f>SUM(W769+W787)</f>
        <v>17870</v>
      </c>
      <c r="X768" s="60">
        <f>O768/I768*100</f>
        <v>115.00590231665927</v>
      </c>
      <c r="Y768" s="59">
        <f>SUM(Y769+Y787)</f>
        <v>985274</v>
      </c>
    </row>
    <row r="769" spans="1:25" s="7" customFormat="1" ht="36" customHeight="1" x14ac:dyDescent="0.25">
      <c r="A769" s="58"/>
      <c r="B769" s="57"/>
      <c r="C769" s="57"/>
      <c r="D769" s="57"/>
      <c r="E769" s="57"/>
      <c r="F769" s="55" t="s">
        <v>307</v>
      </c>
      <c r="G769" s="48">
        <f>SUM(G771:G786)</f>
        <v>729400.55</v>
      </c>
      <c r="H769" s="48">
        <f>SUM(H771:H786)</f>
        <v>763240</v>
      </c>
      <c r="I769" s="48">
        <f>SUM(I771:I786)</f>
        <v>813240</v>
      </c>
      <c r="J769" s="48">
        <f>SUM(J771:J786)</f>
        <v>813240</v>
      </c>
      <c r="K769" s="49">
        <f>SUM(K771:K786)</f>
        <v>587963.06000000017</v>
      </c>
      <c r="L769" s="48">
        <f>SUM(L771:L786)</f>
        <v>0</v>
      </c>
      <c r="M769" s="48">
        <f>SUM(M771:M786)</f>
        <v>952018</v>
      </c>
      <c r="N769" s="48">
        <f>SUM(N771:N786)</f>
        <v>935274</v>
      </c>
      <c r="O769" s="48">
        <f>SUM(O771:O786)</f>
        <v>935274</v>
      </c>
      <c r="P769" s="48">
        <f>SUM(P771:P786)</f>
        <v>0</v>
      </c>
      <c r="Q769" s="48">
        <f>SUM(Q771:Q786)</f>
        <v>0</v>
      </c>
      <c r="R769" s="48">
        <f>SUM(R771:R786)</f>
        <v>0</v>
      </c>
      <c r="S769" s="48">
        <f>SUM(S771:S786)</f>
        <v>139904</v>
      </c>
      <c r="T769" s="48">
        <f>SUM(T771:T786)</f>
        <v>17870</v>
      </c>
      <c r="U769" s="48">
        <f>SUM(U771:U786)</f>
        <v>1319.3534905274109</v>
      </c>
      <c r="V769" s="48">
        <f>SUM(V771:V786)</f>
        <v>139904</v>
      </c>
      <c r="W769" s="48">
        <f>SUM(W771:W786)</f>
        <v>17870</v>
      </c>
      <c r="X769" s="49">
        <f>O769/I769*100</f>
        <v>115.00590231665927</v>
      </c>
      <c r="Y769" s="48">
        <f>SUM(Y771:Y786)</f>
        <v>985274</v>
      </c>
    </row>
    <row r="770" spans="1:25" s="7" customFormat="1" x14ac:dyDescent="0.25">
      <c r="A770" s="58"/>
      <c r="B770" s="57"/>
      <c r="C770" s="57"/>
      <c r="D770" s="57"/>
      <c r="E770" s="57"/>
      <c r="F770" s="52" t="s">
        <v>306</v>
      </c>
      <c r="G770" s="48"/>
      <c r="H770" s="48"/>
      <c r="I770" s="48"/>
      <c r="J770" s="48"/>
      <c r="K770" s="49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9"/>
      <c r="Y770" s="48"/>
    </row>
    <row r="771" spans="1:25" s="7" customFormat="1" x14ac:dyDescent="0.25">
      <c r="A771" s="32">
        <v>411100</v>
      </c>
      <c r="B771" s="31" t="s">
        <v>30</v>
      </c>
      <c r="C771" s="31" t="s">
        <v>29</v>
      </c>
      <c r="D771" s="31" t="s">
        <v>305</v>
      </c>
      <c r="E771" s="31" t="s">
        <v>193</v>
      </c>
      <c r="F771" s="33" t="s">
        <v>211</v>
      </c>
      <c r="G771" s="6">
        <v>485673.56</v>
      </c>
      <c r="H771" s="6">
        <v>532570</v>
      </c>
      <c r="I771" s="6">
        <v>532570</v>
      </c>
      <c r="J771" s="6">
        <v>532570</v>
      </c>
      <c r="K771" s="29">
        <v>385731.65</v>
      </c>
      <c r="L771" s="6"/>
      <c r="M771" s="6">
        <v>588200</v>
      </c>
      <c r="N771" s="6">
        <v>557000</v>
      </c>
      <c r="O771" s="6">
        <v>557000</v>
      </c>
      <c r="P771" s="29"/>
      <c r="Q771" s="6">
        <f>O771-N771</f>
        <v>0</v>
      </c>
      <c r="R771" s="6">
        <f>N771-O771</f>
        <v>0</v>
      </c>
      <c r="S771" s="6">
        <f>O771-I771</f>
        <v>24430</v>
      </c>
      <c r="T771" s="6"/>
      <c r="U771" s="28">
        <f>O771/I771*100</f>
        <v>104.58719041628331</v>
      </c>
      <c r="V771" s="38">
        <f>O771-I771</f>
        <v>24430</v>
      </c>
      <c r="W771" s="38"/>
      <c r="X771" s="37">
        <f>O771/I771*100</f>
        <v>104.58719041628331</v>
      </c>
      <c r="Y771" s="6">
        <v>557000</v>
      </c>
    </row>
    <row r="772" spans="1:25" s="7" customFormat="1" ht="30" x14ac:dyDescent="0.25">
      <c r="A772" s="32">
        <v>411200</v>
      </c>
      <c r="B772" s="31" t="s">
        <v>30</v>
      </c>
      <c r="C772" s="31" t="s">
        <v>29</v>
      </c>
      <c r="D772" s="31" t="s">
        <v>304</v>
      </c>
      <c r="E772" s="31" t="s">
        <v>191</v>
      </c>
      <c r="F772" s="33" t="s">
        <v>208</v>
      </c>
      <c r="G772" s="6">
        <v>119735.73</v>
      </c>
      <c r="H772" s="6">
        <v>114840</v>
      </c>
      <c r="I772" s="6">
        <v>114840</v>
      </c>
      <c r="J772" s="6">
        <v>112540</v>
      </c>
      <c r="K772" s="29">
        <v>72523.210000000006</v>
      </c>
      <c r="L772" s="6"/>
      <c r="M772" s="6">
        <v>130204</v>
      </c>
      <c r="N772" s="6">
        <v>99000</v>
      </c>
      <c r="O772" s="6">
        <v>99000</v>
      </c>
      <c r="P772" s="29"/>
      <c r="Q772" s="6">
        <f>O772-N772</f>
        <v>0</v>
      </c>
      <c r="R772" s="6">
        <f>N772-O772</f>
        <v>0</v>
      </c>
      <c r="S772" s="6"/>
      <c r="T772" s="6">
        <f>I772-O772</f>
        <v>15840</v>
      </c>
      <c r="U772" s="28">
        <f>O772/I772*100</f>
        <v>86.206896551724128</v>
      </c>
      <c r="V772" s="38"/>
      <c r="W772" s="38">
        <f>I772-O772</f>
        <v>15840</v>
      </c>
      <c r="X772" s="37">
        <f>O772/I772*100</f>
        <v>86.206896551724128</v>
      </c>
      <c r="Y772" s="6">
        <v>99000</v>
      </c>
    </row>
    <row r="773" spans="1:25" s="7" customFormat="1" ht="30" x14ac:dyDescent="0.25">
      <c r="A773" s="32">
        <v>411300</v>
      </c>
      <c r="B773" s="31" t="s">
        <v>30</v>
      </c>
      <c r="C773" s="31" t="s">
        <v>29</v>
      </c>
      <c r="D773" s="31" t="s">
        <v>303</v>
      </c>
      <c r="E773" s="31" t="s">
        <v>189</v>
      </c>
      <c r="F773" s="33" t="s">
        <v>14</v>
      </c>
      <c r="G773" s="38">
        <v>0</v>
      </c>
      <c r="H773" s="38">
        <v>0</v>
      </c>
      <c r="I773" s="38">
        <v>0</v>
      </c>
      <c r="J773" s="38">
        <v>0</v>
      </c>
      <c r="K773" s="37"/>
      <c r="L773" s="38"/>
      <c r="M773" s="38">
        <v>0</v>
      </c>
      <c r="N773" s="38">
        <v>0</v>
      </c>
      <c r="O773" s="38">
        <v>0</v>
      </c>
      <c r="P773" s="37"/>
      <c r="Q773" s="6">
        <f>O773-N773</f>
        <v>0</v>
      </c>
      <c r="R773" s="6">
        <f>N773-O773</f>
        <v>0</v>
      </c>
      <c r="S773" s="6">
        <f>O773-I773</f>
        <v>0</v>
      </c>
      <c r="T773" s="6">
        <f>I773-O773</f>
        <v>0</v>
      </c>
      <c r="U773" s="28"/>
      <c r="V773" s="38">
        <f>O773-I773</f>
        <v>0</v>
      </c>
      <c r="W773" s="38">
        <f>I773-O773</f>
        <v>0</v>
      </c>
      <c r="X773" s="37"/>
      <c r="Y773" s="38">
        <v>0</v>
      </c>
    </row>
    <row r="774" spans="1:25" s="7" customFormat="1" x14ac:dyDescent="0.25">
      <c r="A774" s="32">
        <v>411400</v>
      </c>
      <c r="B774" s="31" t="s">
        <v>30</v>
      </c>
      <c r="C774" s="31" t="s">
        <v>29</v>
      </c>
      <c r="D774" s="31" t="s">
        <v>302</v>
      </c>
      <c r="E774" s="31" t="s">
        <v>181</v>
      </c>
      <c r="F774" s="33" t="s">
        <v>13</v>
      </c>
      <c r="G774" s="38">
        <v>7953.87</v>
      </c>
      <c r="H774" s="38">
        <v>4950</v>
      </c>
      <c r="I774" s="38">
        <v>4950</v>
      </c>
      <c r="J774" s="38">
        <v>7250</v>
      </c>
      <c r="K774" s="37">
        <v>5876.99</v>
      </c>
      <c r="L774" s="38"/>
      <c r="M774" s="38">
        <v>8000</v>
      </c>
      <c r="N774" s="38">
        <v>7500</v>
      </c>
      <c r="O774" s="38">
        <v>7500</v>
      </c>
      <c r="P774" s="37"/>
      <c r="Q774" s="6">
        <f>O774-N774</f>
        <v>0</v>
      </c>
      <c r="R774" s="6">
        <f>N774-O774</f>
        <v>0</v>
      </c>
      <c r="S774" s="6">
        <f>O774-I774</f>
        <v>2550</v>
      </c>
      <c r="T774" s="6"/>
      <c r="U774" s="28">
        <f>O774/I774*100</f>
        <v>151.5151515151515</v>
      </c>
      <c r="V774" s="38">
        <f>O774-I774</f>
        <v>2550</v>
      </c>
      <c r="W774" s="38"/>
      <c r="X774" s="37">
        <f>O774/I774*100</f>
        <v>151.5151515151515</v>
      </c>
      <c r="Y774" s="38">
        <v>7500</v>
      </c>
    </row>
    <row r="775" spans="1:25" s="7" customFormat="1" ht="30" x14ac:dyDescent="0.25">
      <c r="A775" s="32">
        <v>412200</v>
      </c>
      <c r="B775" s="31" t="s">
        <v>30</v>
      </c>
      <c r="C775" s="31" t="s">
        <v>29</v>
      </c>
      <c r="D775" s="31" t="s">
        <v>301</v>
      </c>
      <c r="E775" s="31" t="s">
        <v>179</v>
      </c>
      <c r="F775" s="33" t="s">
        <v>34</v>
      </c>
      <c r="G775" s="6">
        <v>69992.17</v>
      </c>
      <c r="H775" s="6">
        <v>67320</v>
      </c>
      <c r="I775" s="6">
        <v>71280</v>
      </c>
      <c r="J775" s="6">
        <v>71280</v>
      </c>
      <c r="K775" s="29">
        <v>55236</v>
      </c>
      <c r="L775" s="6"/>
      <c r="M775" s="6">
        <v>69780</v>
      </c>
      <c r="N775" s="6">
        <v>71500</v>
      </c>
      <c r="O775" s="6">
        <v>71500</v>
      </c>
      <c r="P775" s="97"/>
      <c r="Q775" s="6">
        <f>O775-N775</f>
        <v>0</v>
      </c>
      <c r="R775" s="6">
        <f>N775-O775</f>
        <v>0</v>
      </c>
      <c r="S775" s="56">
        <f>O775-I775</f>
        <v>220</v>
      </c>
      <c r="T775" s="56"/>
      <c r="U775" s="96">
        <f>O775/I775*100</f>
        <v>100.30864197530865</v>
      </c>
      <c r="V775" s="38">
        <f>O775-I775</f>
        <v>220</v>
      </c>
      <c r="W775" s="38"/>
      <c r="X775" s="37">
        <f>O775/I775*100</f>
        <v>100.30864197530865</v>
      </c>
      <c r="Y775" s="6">
        <v>71500</v>
      </c>
    </row>
    <row r="776" spans="1:25" s="7" customFormat="1" ht="18" customHeight="1" x14ac:dyDescent="0.25">
      <c r="A776" s="32">
        <v>412300</v>
      </c>
      <c r="B776" s="31" t="s">
        <v>30</v>
      </c>
      <c r="C776" s="31" t="s">
        <v>29</v>
      </c>
      <c r="D776" s="31" t="s">
        <v>300</v>
      </c>
      <c r="E776" s="31" t="s">
        <v>176</v>
      </c>
      <c r="F776" s="33" t="s">
        <v>49</v>
      </c>
      <c r="G776" s="6">
        <v>5990.86</v>
      </c>
      <c r="H776" s="6">
        <v>1980</v>
      </c>
      <c r="I776" s="6">
        <v>6930</v>
      </c>
      <c r="J776" s="6">
        <v>6930</v>
      </c>
      <c r="K776" s="29">
        <v>2742</v>
      </c>
      <c r="L776" s="6"/>
      <c r="M776" s="6">
        <v>5930</v>
      </c>
      <c r="N776" s="6">
        <v>6600</v>
      </c>
      <c r="O776" s="6">
        <v>6600</v>
      </c>
      <c r="P776" s="97"/>
      <c r="Q776" s="6">
        <f>O776-N776</f>
        <v>0</v>
      </c>
      <c r="R776" s="6">
        <f>N776-O776</f>
        <v>0</v>
      </c>
      <c r="S776" s="56"/>
      <c r="T776" s="56">
        <f>I776-O776</f>
        <v>330</v>
      </c>
      <c r="U776" s="96">
        <f>O776/I776*100</f>
        <v>95.238095238095227</v>
      </c>
      <c r="V776" s="38"/>
      <c r="W776" s="38">
        <f>I776-O776</f>
        <v>330</v>
      </c>
      <c r="X776" s="37">
        <f>O776/I776*100</f>
        <v>95.238095238095227</v>
      </c>
      <c r="Y776" s="6">
        <v>6600</v>
      </c>
    </row>
    <row r="777" spans="1:25" s="7" customFormat="1" x14ac:dyDescent="0.25">
      <c r="A777" s="32">
        <v>412500</v>
      </c>
      <c r="B777" s="31" t="s">
        <v>30</v>
      </c>
      <c r="C777" s="31" t="s">
        <v>29</v>
      </c>
      <c r="D777" s="31" t="s">
        <v>299</v>
      </c>
      <c r="E777" s="31" t="s">
        <v>173</v>
      </c>
      <c r="F777" s="33" t="s">
        <v>65</v>
      </c>
      <c r="G777" s="6">
        <v>4987.55</v>
      </c>
      <c r="H777" s="6">
        <v>3960</v>
      </c>
      <c r="I777" s="6">
        <v>4950</v>
      </c>
      <c r="J777" s="6">
        <v>4950</v>
      </c>
      <c r="K777" s="29">
        <v>2225</v>
      </c>
      <c r="L777" s="6"/>
      <c r="M777" s="6">
        <v>3960</v>
      </c>
      <c r="N777" s="6">
        <v>4700</v>
      </c>
      <c r="O777" s="6">
        <v>4700</v>
      </c>
      <c r="P777" s="97"/>
      <c r="Q777" s="6">
        <f>O777-N777</f>
        <v>0</v>
      </c>
      <c r="R777" s="6">
        <f>N777-O777</f>
        <v>0</v>
      </c>
      <c r="S777" s="56"/>
      <c r="T777" s="56">
        <f>I777-O777</f>
        <v>250</v>
      </c>
      <c r="U777" s="96">
        <f>O777/I777*100</f>
        <v>94.949494949494948</v>
      </c>
      <c r="V777" s="38"/>
      <c r="W777" s="38">
        <f>I777-O777</f>
        <v>250</v>
      </c>
      <c r="X777" s="37">
        <f>O777/I777*100</f>
        <v>94.949494949494948</v>
      </c>
      <c r="Y777" s="6">
        <v>4700</v>
      </c>
    </row>
    <row r="778" spans="1:25" s="7" customFormat="1" x14ac:dyDescent="0.25">
      <c r="A778" s="32">
        <v>412600</v>
      </c>
      <c r="B778" s="31" t="s">
        <v>30</v>
      </c>
      <c r="C778" s="31" t="s">
        <v>29</v>
      </c>
      <c r="D778" s="31" t="s">
        <v>298</v>
      </c>
      <c r="E778" s="31" t="s">
        <v>170</v>
      </c>
      <c r="F778" s="33" t="s">
        <v>46</v>
      </c>
      <c r="G778" s="6">
        <v>4768.08</v>
      </c>
      <c r="H778" s="6">
        <v>2970</v>
      </c>
      <c r="I778" s="6">
        <v>4950</v>
      </c>
      <c r="J778" s="6">
        <v>4950</v>
      </c>
      <c r="K778" s="29">
        <v>2260.81</v>
      </c>
      <c r="L778" s="6"/>
      <c r="M778" s="6">
        <v>2970</v>
      </c>
      <c r="N778" s="6">
        <v>4700</v>
      </c>
      <c r="O778" s="6">
        <v>4700</v>
      </c>
      <c r="P778" s="97"/>
      <c r="Q778" s="6">
        <f>O778-N778</f>
        <v>0</v>
      </c>
      <c r="R778" s="6">
        <f>N778-O778</f>
        <v>0</v>
      </c>
      <c r="S778" s="56"/>
      <c r="T778" s="56">
        <f>I778-O778</f>
        <v>250</v>
      </c>
      <c r="U778" s="96">
        <f>O778/I778*100</f>
        <v>94.949494949494948</v>
      </c>
      <c r="V778" s="38"/>
      <c r="W778" s="38">
        <f>I778-O778</f>
        <v>250</v>
      </c>
      <c r="X778" s="37">
        <f>O778/I778*100</f>
        <v>94.949494949494948</v>
      </c>
      <c r="Y778" s="6">
        <v>4700</v>
      </c>
    </row>
    <row r="779" spans="1:25" s="7" customFormat="1" x14ac:dyDescent="0.25">
      <c r="A779" s="32">
        <v>412700</v>
      </c>
      <c r="B779" s="31" t="s">
        <v>30</v>
      </c>
      <c r="C779" s="31" t="s">
        <v>29</v>
      </c>
      <c r="D779" s="31" t="s">
        <v>297</v>
      </c>
      <c r="E779" s="31" t="s">
        <v>165</v>
      </c>
      <c r="F779" s="33" t="s">
        <v>43</v>
      </c>
      <c r="G779" s="6">
        <v>7979.67</v>
      </c>
      <c r="H779" s="6">
        <v>3960</v>
      </c>
      <c r="I779" s="6">
        <v>8910</v>
      </c>
      <c r="J779" s="6">
        <v>8910</v>
      </c>
      <c r="K779" s="29">
        <v>4279</v>
      </c>
      <c r="L779" s="6"/>
      <c r="M779" s="6">
        <v>5910</v>
      </c>
      <c r="N779" s="6">
        <v>8500</v>
      </c>
      <c r="O779" s="6">
        <v>8500</v>
      </c>
      <c r="P779" s="97"/>
      <c r="Q779" s="6">
        <f>O779-N779</f>
        <v>0</v>
      </c>
      <c r="R779" s="6">
        <f>N779-O779</f>
        <v>0</v>
      </c>
      <c r="S779" s="56"/>
      <c r="T779" s="56">
        <f>I779-O779</f>
        <v>410</v>
      </c>
      <c r="U779" s="96">
        <f>O779/I779*100</f>
        <v>95.398428731762067</v>
      </c>
      <c r="V779" s="38"/>
      <c r="W779" s="38">
        <f>I779-O779</f>
        <v>410</v>
      </c>
      <c r="X779" s="37">
        <f>O779/I779*100</f>
        <v>95.398428731762067</v>
      </c>
      <c r="Y779" s="6">
        <v>8500</v>
      </c>
    </row>
    <row r="780" spans="1:25" s="7" customFormat="1" ht="30" x14ac:dyDescent="0.25">
      <c r="A780" s="32">
        <v>412900</v>
      </c>
      <c r="B780" s="31" t="s">
        <v>30</v>
      </c>
      <c r="C780" s="31" t="s">
        <v>29</v>
      </c>
      <c r="D780" s="31"/>
      <c r="E780" s="31" t="s">
        <v>153</v>
      </c>
      <c r="F780" s="33" t="s">
        <v>283</v>
      </c>
      <c r="G780" s="6">
        <v>0</v>
      </c>
      <c r="H780" s="6">
        <v>0</v>
      </c>
      <c r="I780" s="6">
        <v>42570</v>
      </c>
      <c r="J780" s="6">
        <v>42570</v>
      </c>
      <c r="K780" s="29">
        <v>28790</v>
      </c>
      <c r="L780" s="6"/>
      <c r="M780" s="6">
        <v>0</v>
      </c>
      <c r="N780" s="6">
        <v>47500</v>
      </c>
      <c r="O780" s="6">
        <v>47500</v>
      </c>
      <c r="P780" s="97"/>
      <c r="Q780" s="6">
        <f>O780-N780</f>
        <v>0</v>
      </c>
      <c r="R780" s="6">
        <f>N780-O780</f>
        <v>0</v>
      </c>
      <c r="S780" s="56">
        <f>O780-I780</f>
        <v>4930</v>
      </c>
      <c r="T780" s="56"/>
      <c r="U780" s="96"/>
      <c r="V780" s="38">
        <f>O780-I780</f>
        <v>4930</v>
      </c>
      <c r="W780" s="38"/>
      <c r="X780" s="37">
        <f>O780/I780*100</f>
        <v>111.58092553441389</v>
      </c>
      <c r="Y780" s="6">
        <v>47500</v>
      </c>
    </row>
    <row r="781" spans="1:25" s="7" customFormat="1" x14ac:dyDescent="0.25">
      <c r="A781" s="32">
        <v>412900</v>
      </c>
      <c r="B781" s="31" t="s">
        <v>30</v>
      </c>
      <c r="C781" s="31" t="s">
        <v>29</v>
      </c>
      <c r="D781" s="31" t="s">
        <v>296</v>
      </c>
      <c r="E781" s="31" t="s">
        <v>150</v>
      </c>
      <c r="F781" s="33" t="s">
        <v>40</v>
      </c>
      <c r="G781" s="6">
        <v>20981.46</v>
      </c>
      <c r="H781" s="6">
        <v>20790</v>
      </c>
      <c r="I781" s="6">
        <v>20790</v>
      </c>
      <c r="J781" s="6">
        <v>20790</v>
      </c>
      <c r="K781" s="29">
        <v>27798.400000000001</v>
      </c>
      <c r="L781" s="6"/>
      <c r="M781" s="6">
        <v>20790</v>
      </c>
      <c r="N781" s="6">
        <v>20000</v>
      </c>
      <c r="O781" s="6">
        <v>20000</v>
      </c>
      <c r="P781" s="97"/>
      <c r="Q781" s="6">
        <f>O781-N781</f>
        <v>0</v>
      </c>
      <c r="R781" s="6">
        <f>N781-O781</f>
        <v>0</v>
      </c>
      <c r="S781" s="56"/>
      <c r="T781" s="56">
        <f>I781-O781</f>
        <v>790</v>
      </c>
      <c r="U781" s="96">
        <f>O781/I781*100</f>
        <v>96.200096200096198</v>
      </c>
      <c r="V781" s="38"/>
      <c r="W781" s="38">
        <f>I781-O781</f>
        <v>790</v>
      </c>
      <c r="X781" s="37">
        <f>O781/I781*100</f>
        <v>96.200096200096198</v>
      </c>
      <c r="Y781" s="6">
        <v>20000</v>
      </c>
    </row>
    <row r="782" spans="1:25" s="7" customFormat="1" x14ac:dyDescent="0.25">
      <c r="A782" s="32">
        <v>412900</v>
      </c>
      <c r="B782" s="31" t="s">
        <v>30</v>
      </c>
      <c r="C782" s="31" t="s">
        <v>29</v>
      </c>
      <c r="D782" s="31" t="s">
        <v>28</v>
      </c>
      <c r="E782" s="31" t="s">
        <v>148</v>
      </c>
      <c r="F782" s="33" t="s">
        <v>282</v>
      </c>
      <c r="G782" s="6">
        <v>0</v>
      </c>
      <c r="H782" s="6"/>
      <c r="I782" s="6">
        <v>0</v>
      </c>
      <c r="J782" s="6">
        <v>0</v>
      </c>
      <c r="K782" s="29">
        <v>0</v>
      </c>
      <c r="L782" s="6"/>
      <c r="M782" s="6">
        <v>80000</v>
      </c>
      <c r="N782" s="6">
        <v>80000</v>
      </c>
      <c r="O782" s="6">
        <v>80000</v>
      </c>
      <c r="P782" s="29"/>
      <c r="Q782" s="6">
        <f>O782-N782</f>
        <v>0</v>
      </c>
      <c r="R782" s="6">
        <f>N782-O782</f>
        <v>0</v>
      </c>
      <c r="S782" s="6">
        <f>O782-I782</f>
        <v>80000</v>
      </c>
      <c r="T782" s="6"/>
      <c r="U782" s="28"/>
      <c r="V782" s="38">
        <f>O782-I782</f>
        <v>80000</v>
      </c>
      <c r="W782" s="38"/>
      <c r="X782" s="37"/>
      <c r="Y782" s="6">
        <v>80000</v>
      </c>
    </row>
    <row r="783" spans="1:25" s="7" customFormat="1" x14ac:dyDescent="0.25">
      <c r="A783" s="32">
        <v>511100</v>
      </c>
      <c r="B783" s="31" t="s">
        <v>30</v>
      </c>
      <c r="C783" s="31" t="s">
        <v>29</v>
      </c>
      <c r="D783" s="31"/>
      <c r="E783" s="31" t="s">
        <v>145</v>
      </c>
      <c r="F783" s="95" t="s">
        <v>295</v>
      </c>
      <c r="G783" s="6"/>
      <c r="H783" s="6"/>
      <c r="I783" s="6"/>
      <c r="J783" s="6"/>
      <c r="K783" s="29"/>
      <c r="L783" s="6"/>
      <c r="M783" s="6"/>
      <c r="N783" s="6"/>
      <c r="O783" s="6">
        <v>0</v>
      </c>
      <c r="P783" s="29"/>
      <c r="Q783" s="6"/>
      <c r="R783" s="6"/>
      <c r="S783" s="6"/>
      <c r="T783" s="6"/>
      <c r="U783" s="28"/>
      <c r="V783" s="38"/>
      <c r="W783" s="38"/>
      <c r="X783" s="37"/>
      <c r="Y783" s="6">
        <v>50000</v>
      </c>
    </row>
    <row r="784" spans="1:25" s="7" customFormat="1" x14ac:dyDescent="0.25">
      <c r="A784" s="32">
        <v>511300</v>
      </c>
      <c r="B784" s="31" t="s">
        <v>30</v>
      </c>
      <c r="C784" s="31" t="s">
        <v>29</v>
      </c>
      <c r="D784" s="31" t="s">
        <v>294</v>
      </c>
      <c r="E784" s="31" t="s">
        <v>143</v>
      </c>
      <c r="F784" s="33" t="s">
        <v>56</v>
      </c>
      <c r="G784" s="6">
        <v>1337.6</v>
      </c>
      <c r="H784" s="6">
        <v>9900</v>
      </c>
      <c r="I784" s="6">
        <v>500</v>
      </c>
      <c r="J784" s="6">
        <v>500</v>
      </c>
      <c r="K784" s="29">
        <v>500</v>
      </c>
      <c r="L784" s="6"/>
      <c r="M784" s="6">
        <v>10000</v>
      </c>
      <c r="N784" s="6">
        <v>2000</v>
      </c>
      <c r="O784" s="6">
        <v>2000</v>
      </c>
      <c r="P784" s="29"/>
      <c r="Q784" s="6">
        <f>O784-N784</f>
        <v>0</v>
      </c>
      <c r="R784" s="6">
        <f>N784-O784</f>
        <v>0</v>
      </c>
      <c r="S784" s="6">
        <f>O784-I784</f>
        <v>1500</v>
      </c>
      <c r="T784" s="6"/>
      <c r="U784" s="28">
        <f>O784/I784*100</f>
        <v>400</v>
      </c>
      <c r="V784" s="38">
        <f>O784-I784</f>
        <v>1500</v>
      </c>
      <c r="W784" s="38"/>
      <c r="X784" s="37">
        <f>O784/I784*100</f>
        <v>400</v>
      </c>
      <c r="Y784" s="6">
        <v>2000</v>
      </c>
    </row>
    <row r="785" spans="1:25" s="7" customFormat="1" x14ac:dyDescent="0.25">
      <c r="A785" s="32">
        <v>511300</v>
      </c>
      <c r="B785" s="31" t="s">
        <v>30</v>
      </c>
      <c r="C785" s="31" t="s">
        <v>29</v>
      </c>
      <c r="D785" s="31" t="s">
        <v>28</v>
      </c>
      <c r="E785" s="31" t="s">
        <v>141</v>
      </c>
      <c r="F785" s="33" t="s">
        <v>293</v>
      </c>
      <c r="G785" s="6">
        <v>0</v>
      </c>
      <c r="H785" s="6"/>
      <c r="I785" s="6">
        <v>0</v>
      </c>
      <c r="J785" s="6">
        <v>0</v>
      </c>
      <c r="K785" s="29">
        <v>0</v>
      </c>
      <c r="L785" s="6"/>
      <c r="M785" s="6">
        <v>26274</v>
      </c>
      <c r="N785" s="56">
        <v>26274</v>
      </c>
      <c r="O785" s="6">
        <v>26274</v>
      </c>
      <c r="P785" s="29"/>
      <c r="Q785" s="6">
        <f>O785-N785</f>
        <v>0</v>
      </c>
      <c r="R785" s="6">
        <f>N785-O785</f>
        <v>0</v>
      </c>
      <c r="S785" s="6">
        <f>O785-I785</f>
        <v>26274</v>
      </c>
      <c r="T785" s="6"/>
      <c r="U785" s="28"/>
      <c r="V785" s="38">
        <f>O785-I785</f>
        <v>26274</v>
      </c>
      <c r="W785" s="38"/>
      <c r="X785" s="37"/>
      <c r="Y785" s="6">
        <v>26274</v>
      </c>
    </row>
    <row r="786" spans="1:25" s="7" customFormat="1" ht="45" x14ac:dyDescent="0.25">
      <c r="A786" s="32">
        <v>638100</v>
      </c>
      <c r="B786" s="31" t="s">
        <v>85</v>
      </c>
      <c r="C786" s="31"/>
      <c r="D786" s="31" t="s">
        <v>292</v>
      </c>
      <c r="E786" s="31" t="s">
        <v>138</v>
      </c>
      <c r="F786" s="33" t="s">
        <v>187</v>
      </c>
      <c r="G786" s="6">
        <v>0</v>
      </c>
      <c r="H786" s="6">
        <v>0</v>
      </c>
      <c r="I786" s="6">
        <v>0</v>
      </c>
      <c r="J786" s="6">
        <v>0</v>
      </c>
      <c r="K786" s="29"/>
      <c r="L786" s="6"/>
      <c r="M786" s="6">
        <v>0</v>
      </c>
      <c r="N786" s="6">
        <v>0</v>
      </c>
      <c r="O786" s="6">
        <v>0</v>
      </c>
      <c r="P786" s="29"/>
      <c r="Q786" s="6">
        <f>O786-N786</f>
        <v>0</v>
      </c>
      <c r="R786" s="6">
        <f>N786-O786</f>
        <v>0</v>
      </c>
      <c r="S786" s="6">
        <f>O786-I786</f>
        <v>0</v>
      </c>
      <c r="T786" s="6">
        <f>I786-O786</f>
        <v>0</v>
      </c>
      <c r="U786" s="28"/>
      <c r="V786" s="38">
        <f>O786-I786</f>
        <v>0</v>
      </c>
      <c r="W786" s="38">
        <f>I786-O786</f>
        <v>0</v>
      </c>
      <c r="X786" s="37"/>
      <c r="Y786" s="6">
        <v>0</v>
      </c>
    </row>
    <row r="787" spans="1:25" s="7" customFormat="1" ht="30" hidden="1" customHeight="1" x14ac:dyDescent="0.25">
      <c r="A787" s="58"/>
      <c r="B787" s="57"/>
      <c r="C787" s="57"/>
      <c r="D787" s="57"/>
      <c r="E787" s="57"/>
      <c r="F787" s="55" t="s">
        <v>291</v>
      </c>
      <c r="G787" s="48">
        <f>SUM(G789:G794)</f>
        <v>57824.34</v>
      </c>
      <c r="H787" s="48">
        <f>SUM(H789:H794)</f>
        <v>59400</v>
      </c>
      <c r="I787" s="48">
        <f>SUM(I789:I794)</f>
        <v>0</v>
      </c>
      <c r="J787" s="48">
        <f>SUM(J789:J794)</f>
        <v>0</v>
      </c>
      <c r="K787" s="49">
        <f>SUM(K789:K794)</f>
        <v>0</v>
      </c>
      <c r="L787" s="48">
        <f>SUM(L789:L794)</f>
        <v>0</v>
      </c>
      <c r="M787" s="48">
        <f>SUM(M789:M795)</f>
        <v>138470</v>
      </c>
      <c r="N787" s="48">
        <f>SUM(N789:N795)</f>
        <v>0</v>
      </c>
      <c r="O787" s="48">
        <f>SUM(O789:O795)</f>
        <v>0</v>
      </c>
      <c r="P787" s="48">
        <f>SUM(P789:P795)</f>
        <v>0</v>
      </c>
      <c r="Q787" s="48">
        <f>SUM(Q789:Q795)</f>
        <v>0</v>
      </c>
      <c r="R787" s="48">
        <f>SUM(R789:R795)</f>
        <v>0</v>
      </c>
      <c r="S787" s="48">
        <f>SUM(S789:S795)</f>
        <v>0</v>
      </c>
      <c r="T787" s="48">
        <f>SUM(T789:T795)</f>
        <v>0</v>
      </c>
      <c r="U787" s="94" t="e">
        <f>O787/I787*100</f>
        <v>#DIV/0!</v>
      </c>
      <c r="V787" s="92"/>
      <c r="W787" s="92"/>
      <c r="X787" s="91"/>
      <c r="Y787" s="48">
        <f>SUM(Y789:Y795)</f>
        <v>0</v>
      </c>
    </row>
    <row r="788" spans="1:25" s="7" customFormat="1" ht="30" hidden="1" customHeight="1" x14ac:dyDescent="0.25">
      <c r="A788" s="58"/>
      <c r="B788" s="57"/>
      <c r="C788" s="57"/>
      <c r="D788" s="57"/>
      <c r="E788" s="57"/>
      <c r="F788" s="52" t="s">
        <v>290</v>
      </c>
      <c r="G788" s="44"/>
      <c r="H788" s="44"/>
      <c r="I788" s="44"/>
      <c r="J788" s="44"/>
      <c r="K788" s="45"/>
      <c r="L788" s="44"/>
      <c r="M788" s="44"/>
      <c r="N788" s="44"/>
      <c r="O788" s="44"/>
      <c r="P788" s="45"/>
      <c r="Q788" s="44"/>
      <c r="R788" s="44"/>
      <c r="S788" s="44"/>
      <c r="T788" s="44"/>
      <c r="U788" s="93"/>
      <c r="V788" s="92"/>
      <c r="W788" s="92"/>
      <c r="X788" s="91"/>
      <c r="Y788" s="44"/>
    </row>
    <row r="789" spans="1:25" s="7" customFormat="1" ht="30" hidden="1" customHeight="1" x14ac:dyDescent="0.25">
      <c r="A789" s="32">
        <v>412200</v>
      </c>
      <c r="B789" s="31" t="s">
        <v>30</v>
      </c>
      <c r="C789" s="31" t="s">
        <v>29</v>
      </c>
      <c r="D789" s="31" t="s">
        <v>289</v>
      </c>
      <c r="E789" s="31"/>
      <c r="F789" s="33" t="s">
        <v>34</v>
      </c>
      <c r="G789" s="6">
        <v>0</v>
      </c>
      <c r="H789" s="6">
        <v>3960</v>
      </c>
      <c r="I789" s="6">
        <v>0</v>
      </c>
      <c r="J789" s="6">
        <v>0</v>
      </c>
      <c r="K789" s="29">
        <v>0</v>
      </c>
      <c r="L789" s="6"/>
      <c r="M789" s="6">
        <v>1500</v>
      </c>
      <c r="N789" s="6">
        <v>0</v>
      </c>
      <c r="O789" s="6">
        <v>0</v>
      </c>
      <c r="P789" s="29"/>
      <c r="Q789" s="6"/>
      <c r="R789" s="6"/>
      <c r="S789" s="6"/>
      <c r="T789" s="6">
        <f>I789-O789</f>
        <v>0</v>
      </c>
      <c r="U789" s="28" t="e">
        <f>O789/I789*100</f>
        <v>#DIV/0!</v>
      </c>
      <c r="V789" s="92"/>
      <c r="W789" s="92"/>
      <c r="X789" s="91"/>
      <c r="Y789" s="6">
        <v>0</v>
      </c>
    </row>
    <row r="790" spans="1:25" s="7" customFormat="1" ht="15" hidden="1" customHeight="1" x14ac:dyDescent="0.25">
      <c r="A790" s="32">
        <v>412300</v>
      </c>
      <c r="B790" s="31" t="s">
        <v>30</v>
      </c>
      <c r="C790" s="31" t="s">
        <v>29</v>
      </c>
      <c r="D790" s="31" t="s">
        <v>288</v>
      </c>
      <c r="E790" s="31"/>
      <c r="F790" s="33" t="s">
        <v>49</v>
      </c>
      <c r="G790" s="6">
        <v>0</v>
      </c>
      <c r="H790" s="6">
        <v>4950</v>
      </c>
      <c r="I790" s="6">
        <v>0</v>
      </c>
      <c r="J790" s="6">
        <v>0</v>
      </c>
      <c r="K790" s="29">
        <v>0</v>
      </c>
      <c r="L790" s="6"/>
      <c r="M790" s="6">
        <v>1000</v>
      </c>
      <c r="N790" s="6">
        <v>0</v>
      </c>
      <c r="O790" s="6">
        <v>0</v>
      </c>
      <c r="P790" s="29"/>
      <c r="Q790" s="6"/>
      <c r="R790" s="6"/>
      <c r="S790" s="6"/>
      <c r="T790" s="6">
        <f>I790-O790</f>
        <v>0</v>
      </c>
      <c r="U790" s="28" t="e">
        <f>O790/I790*100</f>
        <v>#DIV/0!</v>
      </c>
      <c r="V790" s="92"/>
      <c r="W790" s="92"/>
      <c r="X790" s="91"/>
      <c r="Y790" s="6">
        <v>0</v>
      </c>
    </row>
    <row r="791" spans="1:25" s="65" customFormat="1" ht="15" hidden="1" customHeight="1" x14ac:dyDescent="0.25">
      <c r="A791" s="32">
        <v>412500</v>
      </c>
      <c r="B791" s="31" t="s">
        <v>30</v>
      </c>
      <c r="C791" s="31" t="s">
        <v>29</v>
      </c>
      <c r="D791" s="31" t="s">
        <v>287</v>
      </c>
      <c r="E791" s="31"/>
      <c r="F791" s="33" t="s">
        <v>65</v>
      </c>
      <c r="G791" s="6">
        <v>0</v>
      </c>
      <c r="H791" s="6">
        <v>990</v>
      </c>
      <c r="I791" s="6">
        <v>0</v>
      </c>
      <c r="J791" s="6">
        <v>0</v>
      </c>
      <c r="K791" s="29">
        <v>0</v>
      </c>
      <c r="L791" s="6"/>
      <c r="M791" s="6">
        <v>990</v>
      </c>
      <c r="N791" s="6">
        <v>0</v>
      </c>
      <c r="O791" s="6">
        <v>0</v>
      </c>
      <c r="P791" s="29"/>
      <c r="Q791" s="6"/>
      <c r="R791" s="6"/>
      <c r="S791" s="6"/>
      <c r="T791" s="6">
        <f>I791-O791</f>
        <v>0</v>
      </c>
      <c r="U791" s="28" t="e">
        <f>O791/I791*100</f>
        <v>#DIV/0!</v>
      </c>
      <c r="V791" s="81"/>
      <c r="W791" s="81"/>
      <c r="X791" s="80"/>
      <c r="Y791" s="6">
        <v>0</v>
      </c>
    </row>
    <row r="792" spans="1:25" ht="15" hidden="1" customHeight="1" x14ac:dyDescent="0.25">
      <c r="A792" s="32">
        <v>412600</v>
      </c>
      <c r="B792" s="31" t="s">
        <v>30</v>
      </c>
      <c r="C792" s="31" t="s">
        <v>29</v>
      </c>
      <c r="D792" s="31" t="s">
        <v>286</v>
      </c>
      <c r="E792" s="31"/>
      <c r="F792" s="33" t="s">
        <v>46</v>
      </c>
      <c r="G792" s="6">
        <v>0</v>
      </c>
      <c r="H792" s="6">
        <v>1980</v>
      </c>
      <c r="I792" s="6">
        <v>0</v>
      </c>
      <c r="J792" s="6">
        <v>0</v>
      </c>
      <c r="K792" s="29">
        <v>0</v>
      </c>
      <c r="L792" s="6"/>
      <c r="M792" s="6">
        <v>1980</v>
      </c>
      <c r="N792" s="6">
        <v>0</v>
      </c>
      <c r="O792" s="6">
        <v>0</v>
      </c>
      <c r="P792" s="29"/>
      <c r="Q792" s="6"/>
      <c r="R792" s="6"/>
      <c r="S792" s="6"/>
      <c r="T792" s="6">
        <f>I792-O792</f>
        <v>0</v>
      </c>
      <c r="U792" s="28" t="e">
        <f>O792/I792*100</f>
        <v>#DIV/0!</v>
      </c>
      <c r="V792" s="27"/>
      <c r="W792" s="27"/>
      <c r="X792" s="26"/>
      <c r="Y792" s="6">
        <v>0</v>
      </c>
    </row>
    <row r="793" spans="1:25" ht="21.75" hidden="1" customHeight="1" x14ac:dyDescent="0.25">
      <c r="A793" s="32">
        <v>412700</v>
      </c>
      <c r="B793" s="31" t="s">
        <v>30</v>
      </c>
      <c r="C793" s="31" t="s">
        <v>29</v>
      </c>
      <c r="D793" s="31" t="s">
        <v>285</v>
      </c>
      <c r="E793" s="31"/>
      <c r="F793" s="33" t="s">
        <v>43</v>
      </c>
      <c r="G793" s="6">
        <v>0</v>
      </c>
      <c r="H793" s="6">
        <v>4950</v>
      </c>
      <c r="I793" s="6">
        <v>0</v>
      </c>
      <c r="J793" s="6">
        <v>0</v>
      </c>
      <c r="K793" s="29">
        <v>0</v>
      </c>
      <c r="L793" s="6"/>
      <c r="M793" s="6">
        <v>3000</v>
      </c>
      <c r="N793" s="6">
        <v>0</v>
      </c>
      <c r="O793" s="6">
        <v>0</v>
      </c>
      <c r="P793" s="29"/>
      <c r="Q793" s="6"/>
      <c r="R793" s="6"/>
      <c r="S793" s="6"/>
      <c r="T793" s="6">
        <f>I793-O793</f>
        <v>0</v>
      </c>
      <c r="U793" s="28" t="e">
        <f>O793/I793*100</f>
        <v>#DIV/0!</v>
      </c>
      <c r="V793" s="27"/>
      <c r="W793" s="27"/>
      <c r="X793" s="26"/>
      <c r="Y793" s="6">
        <v>0</v>
      </c>
    </row>
    <row r="794" spans="1:25" s="7" customFormat="1" ht="30" hidden="1" customHeight="1" x14ac:dyDescent="0.25">
      <c r="A794" s="32">
        <v>412900</v>
      </c>
      <c r="B794" s="31" t="s">
        <v>30</v>
      </c>
      <c r="C794" s="31" t="s">
        <v>29</v>
      </c>
      <c r="D794" s="31" t="s">
        <v>284</v>
      </c>
      <c r="E794" s="31"/>
      <c r="F794" s="33" t="s">
        <v>283</v>
      </c>
      <c r="G794" s="6">
        <v>57824.34</v>
      </c>
      <c r="H794" s="6">
        <v>42570</v>
      </c>
      <c r="I794" s="6">
        <v>0</v>
      </c>
      <c r="J794" s="6">
        <v>0</v>
      </c>
      <c r="K794" s="29">
        <v>0</v>
      </c>
      <c r="L794" s="6"/>
      <c r="M794" s="6">
        <v>50000</v>
      </c>
      <c r="N794" s="6">
        <v>0</v>
      </c>
      <c r="O794" s="6">
        <v>0</v>
      </c>
      <c r="P794" s="29"/>
      <c r="Q794" s="6"/>
      <c r="R794" s="6"/>
      <c r="S794" s="6"/>
      <c r="T794" s="6">
        <f>I794-O794</f>
        <v>0</v>
      </c>
      <c r="U794" s="28" t="e">
        <f>O794/I794*100</f>
        <v>#DIV/0!</v>
      </c>
      <c r="V794" s="92"/>
      <c r="W794" s="92"/>
      <c r="X794" s="91"/>
      <c r="Y794" s="6">
        <v>0</v>
      </c>
    </row>
    <row r="795" spans="1:25" s="7" customFormat="1" ht="15" hidden="1" customHeight="1" x14ac:dyDescent="0.25">
      <c r="A795" s="32">
        <v>412900</v>
      </c>
      <c r="B795" s="31" t="s">
        <v>30</v>
      </c>
      <c r="C795" s="31" t="s">
        <v>29</v>
      </c>
      <c r="D795" s="31" t="s">
        <v>28</v>
      </c>
      <c r="E795" s="31"/>
      <c r="F795" s="33" t="s">
        <v>282</v>
      </c>
      <c r="G795" s="6">
        <v>0</v>
      </c>
      <c r="H795" s="6"/>
      <c r="I795" s="6">
        <v>0</v>
      </c>
      <c r="J795" s="6">
        <v>0</v>
      </c>
      <c r="K795" s="29">
        <v>0</v>
      </c>
      <c r="L795" s="6"/>
      <c r="M795" s="6">
        <v>80000</v>
      </c>
      <c r="N795" s="6">
        <v>0</v>
      </c>
      <c r="O795" s="6">
        <v>0</v>
      </c>
      <c r="P795" s="29"/>
      <c r="Q795" s="6"/>
      <c r="R795" s="6"/>
      <c r="S795" s="6">
        <f>O795-I795</f>
        <v>0</v>
      </c>
      <c r="T795" s="6"/>
      <c r="U795" s="28"/>
      <c r="V795" s="92"/>
      <c r="W795" s="92"/>
      <c r="X795" s="91"/>
      <c r="Y795" s="6">
        <v>0</v>
      </c>
    </row>
    <row r="796" spans="1:25" s="7" customFormat="1" x14ac:dyDescent="0.25">
      <c r="A796" s="64"/>
      <c r="B796" s="63"/>
      <c r="C796" s="63"/>
      <c r="D796" s="63"/>
      <c r="E796" s="63"/>
      <c r="F796" s="62" t="s">
        <v>281</v>
      </c>
      <c r="G796" s="59">
        <f>SUM(G797)</f>
        <v>99890.75</v>
      </c>
      <c r="H796" s="59">
        <f>SUM(H797)</f>
        <v>106326</v>
      </c>
      <c r="I796" s="59">
        <f>SUM(I797)</f>
        <v>101576</v>
      </c>
      <c r="J796" s="59">
        <f>SUM(J797)</f>
        <v>106576</v>
      </c>
      <c r="K796" s="61">
        <f>SUM(K797)</f>
        <v>76693.200000000012</v>
      </c>
      <c r="L796" s="59">
        <f>SUM(L797)</f>
        <v>76693.200000000012</v>
      </c>
      <c r="M796" s="59">
        <f>SUM(M797)</f>
        <v>107627</v>
      </c>
      <c r="N796" s="59">
        <f>SUM(N797)</f>
        <v>98800</v>
      </c>
      <c r="O796" s="59">
        <f>SUM(O797)</f>
        <v>98800</v>
      </c>
      <c r="P796" s="59">
        <f>SUM(P797)</f>
        <v>0</v>
      </c>
      <c r="Q796" s="59">
        <f>SUM(Q797)</f>
        <v>0</v>
      </c>
      <c r="R796" s="59">
        <f>SUM(R797)</f>
        <v>0</v>
      </c>
      <c r="S796" s="59">
        <f>SUM(S797)</f>
        <v>683</v>
      </c>
      <c r="T796" s="59">
        <f>SUM(T797)</f>
        <v>3459</v>
      </c>
      <c r="U796" s="59">
        <f>SUM(U797)</f>
        <v>824.95148884037781</v>
      </c>
      <c r="V796" s="59">
        <f>SUM(V797)</f>
        <v>683</v>
      </c>
      <c r="W796" s="59">
        <f>SUM(W797)</f>
        <v>3459</v>
      </c>
      <c r="X796" s="60">
        <f>O796/I796*100</f>
        <v>97.267070961644492</v>
      </c>
      <c r="Y796" s="59">
        <f>SUM(Y797)</f>
        <v>98800</v>
      </c>
    </row>
    <row r="797" spans="1:25" s="7" customFormat="1" ht="30" x14ac:dyDescent="0.25">
      <c r="A797" s="58"/>
      <c r="B797" s="57"/>
      <c r="C797" s="57"/>
      <c r="D797" s="57"/>
      <c r="E797" s="57"/>
      <c r="F797" s="55" t="s">
        <v>280</v>
      </c>
      <c r="G797" s="48">
        <f>SUM(G799:G810)</f>
        <v>99890.75</v>
      </c>
      <c r="H797" s="48">
        <f>SUM(H799:H810)</f>
        <v>106326</v>
      </c>
      <c r="I797" s="48">
        <f>SUM(I799:I810)</f>
        <v>101576</v>
      </c>
      <c r="J797" s="48">
        <f>SUM(J799:J810)</f>
        <v>106576</v>
      </c>
      <c r="K797" s="49">
        <f>SUM(K799:K810)</f>
        <v>76693.200000000012</v>
      </c>
      <c r="L797" s="48">
        <f>SUM(L799:L810)</f>
        <v>76693.200000000012</v>
      </c>
      <c r="M797" s="48">
        <f>SUM(M799:M810)</f>
        <v>107627</v>
      </c>
      <c r="N797" s="48">
        <f>SUM(N799:N810)</f>
        <v>98800</v>
      </c>
      <c r="O797" s="48">
        <f>SUM(O799:O810)</f>
        <v>98800</v>
      </c>
      <c r="P797" s="48">
        <f>SUM(P799:P810)</f>
        <v>0</v>
      </c>
      <c r="Q797" s="48">
        <f>SUM(Q799:Q810)</f>
        <v>0</v>
      </c>
      <c r="R797" s="48">
        <f>SUM(R799:R810)</f>
        <v>0</v>
      </c>
      <c r="S797" s="48">
        <f>SUM(S799:S810)</f>
        <v>683</v>
      </c>
      <c r="T797" s="48">
        <f>SUM(T799:T810)</f>
        <v>3459</v>
      </c>
      <c r="U797" s="48">
        <f>SUM(U799:U810)</f>
        <v>824.95148884037781</v>
      </c>
      <c r="V797" s="48">
        <f>SUM(V799:V810)</f>
        <v>683</v>
      </c>
      <c r="W797" s="48">
        <f>SUM(W799:W810)</f>
        <v>3459</v>
      </c>
      <c r="X797" s="49">
        <f>O797/I797*100</f>
        <v>97.267070961644492</v>
      </c>
      <c r="Y797" s="48">
        <f>SUM(Y799:Y810)</f>
        <v>98800</v>
      </c>
    </row>
    <row r="798" spans="1:25" s="7" customFormat="1" x14ac:dyDescent="0.25">
      <c r="A798" s="58"/>
      <c r="B798" s="57"/>
      <c r="C798" s="57"/>
      <c r="D798" s="57"/>
      <c r="E798" s="57"/>
      <c r="F798" s="52" t="s">
        <v>279</v>
      </c>
      <c r="G798" s="48"/>
      <c r="H798" s="48"/>
      <c r="I798" s="48"/>
      <c r="J798" s="48"/>
      <c r="K798" s="49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9"/>
      <c r="Y798" s="48"/>
    </row>
    <row r="799" spans="1:25" s="7" customFormat="1" x14ac:dyDescent="0.25">
      <c r="A799" s="32">
        <v>411100</v>
      </c>
      <c r="B799" s="31" t="s">
        <v>30</v>
      </c>
      <c r="C799" s="31" t="s">
        <v>29</v>
      </c>
      <c r="D799" s="31" t="s">
        <v>278</v>
      </c>
      <c r="E799" s="31" t="s">
        <v>135</v>
      </c>
      <c r="F799" s="33" t="s">
        <v>15</v>
      </c>
      <c r="G799" s="6">
        <v>46533.919999999998</v>
      </c>
      <c r="H799" s="6">
        <v>53460</v>
      </c>
      <c r="I799" s="6">
        <v>53460</v>
      </c>
      <c r="J799" s="6">
        <v>53460</v>
      </c>
      <c r="K799" s="29">
        <v>38594.230000000003</v>
      </c>
      <c r="L799" s="29">
        <v>38594.230000000003</v>
      </c>
      <c r="M799" s="6">
        <v>53460</v>
      </c>
      <c r="N799" s="6">
        <v>52000</v>
      </c>
      <c r="O799" s="6">
        <v>52000</v>
      </c>
      <c r="P799" s="29"/>
      <c r="Q799" s="6">
        <f>O799-N799</f>
        <v>0</v>
      </c>
      <c r="R799" s="6">
        <f>N799-O799</f>
        <v>0</v>
      </c>
      <c r="S799" s="6"/>
      <c r="T799" s="6">
        <f>I799-O799</f>
        <v>1460</v>
      </c>
      <c r="U799" s="28">
        <f>O799/I799*100</f>
        <v>97.268986157875048</v>
      </c>
      <c r="V799" s="38"/>
      <c r="W799" s="38">
        <f>I799-O799</f>
        <v>1460</v>
      </c>
      <c r="X799" s="37">
        <f>O799/I799*100</f>
        <v>97.268986157875048</v>
      </c>
      <c r="Y799" s="6">
        <v>52000</v>
      </c>
    </row>
    <row r="800" spans="1:25" s="7" customFormat="1" ht="30" x14ac:dyDescent="0.25">
      <c r="A800" s="32">
        <v>411200</v>
      </c>
      <c r="B800" s="31" t="s">
        <v>30</v>
      </c>
      <c r="C800" s="31" t="s">
        <v>29</v>
      </c>
      <c r="D800" s="31" t="s">
        <v>277</v>
      </c>
      <c r="E800" s="31" t="s">
        <v>133</v>
      </c>
      <c r="F800" s="33" t="s">
        <v>208</v>
      </c>
      <c r="G800" s="6">
        <v>8172.46</v>
      </c>
      <c r="H800" s="6">
        <v>7920</v>
      </c>
      <c r="I800" s="6">
        <v>7920</v>
      </c>
      <c r="J800" s="6">
        <v>7920</v>
      </c>
      <c r="K800" s="29">
        <v>5444.73</v>
      </c>
      <c r="L800" s="29">
        <v>5444.73</v>
      </c>
      <c r="M800" s="6">
        <v>7920</v>
      </c>
      <c r="N800" s="6">
        <v>7500</v>
      </c>
      <c r="O800" s="6">
        <v>7500</v>
      </c>
      <c r="P800" s="29"/>
      <c r="Q800" s="6">
        <f>O800-N800</f>
        <v>0</v>
      </c>
      <c r="R800" s="6">
        <f>N800-O800</f>
        <v>0</v>
      </c>
      <c r="S800" s="6"/>
      <c r="T800" s="6">
        <f>I800-O800</f>
        <v>420</v>
      </c>
      <c r="U800" s="28">
        <f>O800/I800*100</f>
        <v>94.696969696969703</v>
      </c>
      <c r="V800" s="38"/>
      <c r="W800" s="38">
        <f>I800-O800</f>
        <v>420</v>
      </c>
      <c r="X800" s="37">
        <f>O800/I800*100</f>
        <v>94.696969696969703</v>
      </c>
      <c r="Y800" s="6">
        <v>7500</v>
      </c>
    </row>
    <row r="801" spans="1:25" s="7" customFormat="1" ht="30" x14ac:dyDescent="0.25">
      <c r="A801" s="32">
        <v>411300</v>
      </c>
      <c r="B801" s="31" t="s">
        <v>30</v>
      </c>
      <c r="C801" s="31" t="s">
        <v>29</v>
      </c>
      <c r="D801" s="31" t="s">
        <v>276</v>
      </c>
      <c r="E801" s="31" t="s">
        <v>130</v>
      </c>
      <c r="F801" s="33" t="s">
        <v>205</v>
      </c>
      <c r="G801" s="38">
        <v>0</v>
      </c>
      <c r="H801" s="38">
        <v>0</v>
      </c>
      <c r="I801" s="38">
        <v>0</v>
      </c>
      <c r="J801" s="38">
        <v>0</v>
      </c>
      <c r="K801" s="37"/>
      <c r="L801" s="37"/>
      <c r="M801" s="38">
        <v>0</v>
      </c>
      <c r="N801" s="38">
        <v>0</v>
      </c>
      <c r="O801" s="38">
        <v>0</v>
      </c>
      <c r="P801" s="37"/>
      <c r="Q801" s="6">
        <f>O801-N801</f>
        <v>0</v>
      </c>
      <c r="R801" s="6">
        <f>N801-O801</f>
        <v>0</v>
      </c>
      <c r="S801" s="6">
        <f>O801-I801</f>
        <v>0</v>
      </c>
      <c r="T801" s="6">
        <f>I801-O801</f>
        <v>0</v>
      </c>
      <c r="U801" s="28"/>
      <c r="V801" s="38">
        <f>O801-I801</f>
        <v>0</v>
      </c>
      <c r="W801" s="38">
        <f>I801-O801</f>
        <v>0</v>
      </c>
      <c r="X801" s="37"/>
      <c r="Y801" s="38">
        <v>0</v>
      </c>
    </row>
    <row r="802" spans="1:25" s="7" customFormat="1" x14ac:dyDescent="0.25">
      <c r="A802" s="32">
        <v>411400</v>
      </c>
      <c r="B802" s="31" t="s">
        <v>30</v>
      </c>
      <c r="C802" s="31" t="s">
        <v>29</v>
      </c>
      <c r="D802" s="31" t="s">
        <v>275</v>
      </c>
      <c r="E802" s="31" t="s">
        <v>127</v>
      </c>
      <c r="F802" s="33" t="s">
        <v>13</v>
      </c>
      <c r="G802" s="38">
        <v>0</v>
      </c>
      <c r="H802" s="38">
        <v>0</v>
      </c>
      <c r="I802" s="38">
        <v>0</v>
      </c>
      <c r="J802" s="38">
        <v>0</v>
      </c>
      <c r="K802" s="37"/>
      <c r="L802" s="37"/>
      <c r="M802" s="38">
        <v>0</v>
      </c>
      <c r="N802" s="38">
        <v>0</v>
      </c>
      <c r="O802" s="38">
        <v>0</v>
      </c>
      <c r="P802" s="37"/>
      <c r="Q802" s="6">
        <f>O802-N802</f>
        <v>0</v>
      </c>
      <c r="R802" s="6">
        <f>N802-O802</f>
        <v>0</v>
      </c>
      <c r="S802" s="6">
        <f>O802-I802</f>
        <v>0</v>
      </c>
      <c r="T802" s="6">
        <f>I802-O802</f>
        <v>0</v>
      </c>
      <c r="U802" s="28"/>
      <c r="V802" s="38">
        <f>O802-I802</f>
        <v>0</v>
      </c>
      <c r="W802" s="38">
        <f>I802-O802</f>
        <v>0</v>
      </c>
      <c r="X802" s="37"/>
      <c r="Y802" s="38">
        <v>0</v>
      </c>
    </row>
    <row r="803" spans="1:25" s="7" customFormat="1" ht="30" x14ac:dyDescent="0.25">
      <c r="A803" s="32">
        <v>412200</v>
      </c>
      <c r="B803" s="31" t="s">
        <v>30</v>
      </c>
      <c r="C803" s="31" t="s">
        <v>29</v>
      </c>
      <c r="D803" s="31" t="s">
        <v>274</v>
      </c>
      <c r="E803" s="31" t="s">
        <v>125</v>
      </c>
      <c r="F803" s="33" t="s">
        <v>34</v>
      </c>
      <c r="G803" s="6">
        <v>12971.82</v>
      </c>
      <c r="H803" s="6">
        <v>12870</v>
      </c>
      <c r="I803" s="6">
        <v>12870</v>
      </c>
      <c r="J803" s="6">
        <v>12870</v>
      </c>
      <c r="K803" s="29">
        <v>9855.9599999999991</v>
      </c>
      <c r="L803" s="29">
        <v>9855.9599999999991</v>
      </c>
      <c r="M803" s="6">
        <v>14000</v>
      </c>
      <c r="N803" s="6">
        <v>13500</v>
      </c>
      <c r="O803" s="6">
        <v>13500</v>
      </c>
      <c r="P803" s="29"/>
      <c r="Q803" s="6">
        <f>O803-N803</f>
        <v>0</v>
      </c>
      <c r="R803" s="6">
        <f>N803-O803</f>
        <v>0</v>
      </c>
      <c r="S803" s="6">
        <f>O803-I803</f>
        <v>630</v>
      </c>
      <c r="T803" s="6"/>
      <c r="U803" s="28">
        <f>O803/I803*100</f>
        <v>104.89510489510489</v>
      </c>
      <c r="V803" s="38">
        <f>O803-I803</f>
        <v>630</v>
      </c>
      <c r="W803" s="38"/>
      <c r="X803" s="37">
        <f>O803/I803*100</f>
        <v>104.89510489510489</v>
      </c>
      <c r="Y803" s="6">
        <v>13500</v>
      </c>
    </row>
    <row r="804" spans="1:25" s="7" customFormat="1" x14ac:dyDescent="0.25">
      <c r="A804" s="32">
        <v>412300</v>
      </c>
      <c r="B804" s="31" t="s">
        <v>30</v>
      </c>
      <c r="C804" s="31" t="s">
        <v>29</v>
      </c>
      <c r="D804" s="31" t="s">
        <v>273</v>
      </c>
      <c r="E804" s="31" t="s">
        <v>123</v>
      </c>
      <c r="F804" s="33" t="s">
        <v>11</v>
      </c>
      <c r="G804" s="6">
        <v>748.46</v>
      </c>
      <c r="H804" s="6">
        <v>792</v>
      </c>
      <c r="I804" s="6">
        <v>792</v>
      </c>
      <c r="J804" s="6">
        <v>792</v>
      </c>
      <c r="K804" s="29">
        <v>470.69</v>
      </c>
      <c r="L804" s="29">
        <v>470.69</v>
      </c>
      <c r="M804" s="6">
        <v>792</v>
      </c>
      <c r="N804" s="6">
        <v>800</v>
      </c>
      <c r="O804" s="6">
        <v>800</v>
      </c>
      <c r="P804" s="29"/>
      <c r="Q804" s="6">
        <f>O804-N804</f>
        <v>0</v>
      </c>
      <c r="R804" s="6">
        <f>N804-O804</f>
        <v>0</v>
      </c>
      <c r="S804" s="6">
        <f>O804-I804</f>
        <v>8</v>
      </c>
      <c r="T804" s="6"/>
      <c r="U804" s="28">
        <f>O804/I804*100</f>
        <v>101.01010101010101</v>
      </c>
      <c r="V804" s="38">
        <f>O804-I804</f>
        <v>8</v>
      </c>
      <c r="W804" s="38"/>
      <c r="X804" s="37">
        <f>O804/I804*100</f>
        <v>101.01010101010101</v>
      </c>
      <c r="Y804" s="6">
        <v>800</v>
      </c>
    </row>
    <row r="805" spans="1:25" s="7" customFormat="1" x14ac:dyDescent="0.25">
      <c r="A805" s="32">
        <v>412500</v>
      </c>
      <c r="B805" s="31" t="s">
        <v>30</v>
      </c>
      <c r="C805" s="31" t="s">
        <v>29</v>
      </c>
      <c r="D805" s="31" t="s">
        <v>272</v>
      </c>
      <c r="E805" s="31" t="s">
        <v>121</v>
      </c>
      <c r="F805" s="33" t="s">
        <v>9</v>
      </c>
      <c r="G805" s="6">
        <v>494.03</v>
      </c>
      <c r="H805" s="6">
        <v>495</v>
      </c>
      <c r="I805" s="6">
        <v>495</v>
      </c>
      <c r="J805" s="6">
        <v>495</v>
      </c>
      <c r="K805" s="29">
        <v>77.8</v>
      </c>
      <c r="L805" s="29">
        <v>77.8</v>
      </c>
      <c r="M805" s="6">
        <v>495</v>
      </c>
      <c r="N805" s="6">
        <v>500</v>
      </c>
      <c r="O805" s="6">
        <v>500</v>
      </c>
      <c r="P805" s="29"/>
      <c r="Q805" s="6">
        <f>O805-N805</f>
        <v>0</v>
      </c>
      <c r="R805" s="6">
        <f>N805-O805</f>
        <v>0</v>
      </c>
      <c r="S805" s="6">
        <f>O805-I805</f>
        <v>5</v>
      </c>
      <c r="T805" s="6"/>
      <c r="U805" s="28">
        <f>O805/I805*100</f>
        <v>101.01010101010101</v>
      </c>
      <c r="V805" s="38">
        <f>O805-I805</f>
        <v>5</v>
      </c>
      <c r="W805" s="38"/>
      <c r="X805" s="37">
        <f>O805/I805*100</f>
        <v>101.01010101010101</v>
      </c>
      <c r="Y805" s="6">
        <v>500</v>
      </c>
    </row>
    <row r="806" spans="1:25" s="7" customFormat="1" x14ac:dyDescent="0.25">
      <c r="A806" s="32">
        <v>412600</v>
      </c>
      <c r="B806" s="31" t="s">
        <v>30</v>
      </c>
      <c r="C806" s="31" t="s">
        <v>29</v>
      </c>
      <c r="D806" s="31" t="s">
        <v>271</v>
      </c>
      <c r="E806" s="31" t="s">
        <v>120</v>
      </c>
      <c r="F806" s="33" t="s">
        <v>32</v>
      </c>
      <c r="G806" s="6">
        <v>986.69</v>
      </c>
      <c r="H806" s="6">
        <v>990</v>
      </c>
      <c r="I806" s="6">
        <v>990</v>
      </c>
      <c r="J806" s="6">
        <v>990</v>
      </c>
      <c r="K806" s="29">
        <v>444.8</v>
      </c>
      <c r="L806" s="29">
        <v>444.8</v>
      </c>
      <c r="M806" s="6">
        <v>990</v>
      </c>
      <c r="N806" s="6">
        <v>1000</v>
      </c>
      <c r="O806" s="6">
        <v>1000</v>
      </c>
      <c r="P806" s="29"/>
      <c r="Q806" s="6">
        <f>O806-N806</f>
        <v>0</v>
      </c>
      <c r="R806" s="6">
        <f>N806-O806</f>
        <v>0</v>
      </c>
      <c r="S806" s="6">
        <f>O806-I806</f>
        <v>10</v>
      </c>
      <c r="T806" s="6"/>
      <c r="U806" s="28">
        <f>O806/I806*100</f>
        <v>101.01010101010101</v>
      </c>
      <c r="V806" s="38">
        <f>O806-I806</f>
        <v>10</v>
      </c>
      <c r="W806" s="38"/>
      <c r="X806" s="37">
        <f>O806/I806*100</f>
        <v>101.01010101010101</v>
      </c>
      <c r="Y806" s="6">
        <v>1000</v>
      </c>
    </row>
    <row r="807" spans="1:25" s="65" customFormat="1" x14ac:dyDescent="0.25">
      <c r="A807" s="32">
        <v>412700</v>
      </c>
      <c r="B807" s="31" t="s">
        <v>30</v>
      </c>
      <c r="C807" s="31" t="s">
        <v>29</v>
      </c>
      <c r="D807" s="31" t="s">
        <v>270</v>
      </c>
      <c r="E807" s="31" t="s">
        <v>108</v>
      </c>
      <c r="F807" s="33" t="s">
        <v>43</v>
      </c>
      <c r="G807" s="6">
        <v>2994.15</v>
      </c>
      <c r="H807" s="6">
        <v>2970</v>
      </c>
      <c r="I807" s="6">
        <v>2970</v>
      </c>
      <c r="J807" s="6">
        <v>2970</v>
      </c>
      <c r="K807" s="29">
        <v>1731.27</v>
      </c>
      <c r="L807" s="29">
        <v>1731.27</v>
      </c>
      <c r="M807" s="6">
        <v>2970</v>
      </c>
      <c r="N807" s="6">
        <v>3000</v>
      </c>
      <c r="O807" s="6">
        <v>3000</v>
      </c>
      <c r="P807" s="29"/>
      <c r="Q807" s="6">
        <f>O807-N807</f>
        <v>0</v>
      </c>
      <c r="R807" s="6">
        <f>N807-O807</f>
        <v>0</v>
      </c>
      <c r="S807" s="6">
        <f>O807-I807</f>
        <v>30</v>
      </c>
      <c r="T807" s="6"/>
      <c r="U807" s="28">
        <f>O807/I807*100</f>
        <v>101.01010101010101</v>
      </c>
      <c r="V807" s="38">
        <f>O807-I807</f>
        <v>30</v>
      </c>
      <c r="W807" s="38"/>
      <c r="X807" s="37">
        <f>O807/I807*100</f>
        <v>101.01010101010101</v>
      </c>
      <c r="Y807" s="6">
        <v>3000</v>
      </c>
    </row>
    <row r="808" spans="1:25" x14ac:dyDescent="0.25">
      <c r="A808" s="32">
        <v>412900</v>
      </c>
      <c r="B808" s="31" t="s">
        <v>30</v>
      </c>
      <c r="C808" s="31" t="s">
        <v>29</v>
      </c>
      <c r="D808" s="31" t="s">
        <v>269</v>
      </c>
      <c r="E808" s="31" t="s">
        <v>106</v>
      </c>
      <c r="F808" s="33" t="s">
        <v>268</v>
      </c>
      <c r="G808" s="6">
        <v>26539.22</v>
      </c>
      <c r="H808" s="6">
        <v>24750</v>
      </c>
      <c r="I808" s="6">
        <v>20000</v>
      </c>
      <c r="J808" s="6">
        <v>25000</v>
      </c>
      <c r="K808" s="29">
        <v>19728.72</v>
      </c>
      <c r="L808" s="29">
        <v>19728.72</v>
      </c>
      <c r="M808" s="6">
        <v>25000</v>
      </c>
      <c r="N808" s="6">
        <v>20000</v>
      </c>
      <c r="O808" s="6">
        <v>20000</v>
      </c>
      <c r="P808" s="29"/>
      <c r="Q808" s="6">
        <f>O808-N808</f>
        <v>0</v>
      </c>
      <c r="R808" s="6">
        <f>N808-O808</f>
        <v>0</v>
      </c>
      <c r="S808" s="6">
        <f>O808-I808</f>
        <v>0</v>
      </c>
      <c r="T808" s="6">
        <f>I808-O808</f>
        <v>0</v>
      </c>
      <c r="U808" s="28">
        <f>O808/I808*100</f>
        <v>100</v>
      </c>
      <c r="V808" s="38">
        <f>O808-I808</f>
        <v>0</v>
      </c>
      <c r="W808" s="38">
        <f>I808-O808</f>
        <v>0</v>
      </c>
      <c r="X808" s="37">
        <f>O808/I808*100</f>
        <v>100</v>
      </c>
      <c r="Y808" s="6">
        <v>20000</v>
      </c>
    </row>
    <row r="809" spans="1:25" x14ac:dyDescent="0.25">
      <c r="A809" s="32">
        <v>511300</v>
      </c>
      <c r="B809" s="31" t="s">
        <v>30</v>
      </c>
      <c r="C809" s="31" t="s">
        <v>29</v>
      </c>
      <c r="D809" s="31" t="s">
        <v>267</v>
      </c>
      <c r="E809" s="31" t="s">
        <v>104</v>
      </c>
      <c r="F809" s="33" t="s">
        <v>56</v>
      </c>
      <c r="G809" s="6">
        <v>450</v>
      </c>
      <c r="H809" s="6">
        <v>2079</v>
      </c>
      <c r="I809" s="6">
        <v>2079</v>
      </c>
      <c r="J809" s="6">
        <v>2079</v>
      </c>
      <c r="K809" s="29">
        <v>345</v>
      </c>
      <c r="L809" s="29">
        <v>345</v>
      </c>
      <c r="M809" s="6">
        <v>2000</v>
      </c>
      <c r="N809" s="6">
        <v>500</v>
      </c>
      <c r="O809" s="6">
        <v>500</v>
      </c>
      <c r="P809" s="29"/>
      <c r="Q809" s="6">
        <f>O809-N809</f>
        <v>0</v>
      </c>
      <c r="R809" s="6">
        <f>N809-O809</f>
        <v>0</v>
      </c>
      <c r="S809" s="6"/>
      <c r="T809" s="6">
        <f>I809-O809</f>
        <v>1579</v>
      </c>
      <c r="U809" s="28">
        <f>O809/I809*100</f>
        <v>24.050024050024049</v>
      </c>
      <c r="V809" s="38"/>
      <c r="W809" s="38">
        <f>I809-O809</f>
        <v>1579</v>
      </c>
      <c r="X809" s="37">
        <f>O809/I809*100</f>
        <v>24.050024050024049</v>
      </c>
      <c r="Y809" s="6">
        <v>500</v>
      </c>
    </row>
    <row r="810" spans="1:25" s="7" customFormat="1" ht="45" x14ac:dyDescent="0.25">
      <c r="A810" s="32">
        <v>638100</v>
      </c>
      <c r="B810" s="31" t="s">
        <v>85</v>
      </c>
      <c r="C810" s="31"/>
      <c r="D810" s="31" t="s">
        <v>266</v>
      </c>
      <c r="E810" s="31" t="s">
        <v>102</v>
      </c>
      <c r="F810" s="33" t="s">
        <v>265</v>
      </c>
      <c r="G810" s="6">
        <v>0</v>
      </c>
      <c r="H810" s="6">
        <v>0</v>
      </c>
      <c r="I810" s="6">
        <v>0</v>
      </c>
      <c r="J810" s="6">
        <v>0</v>
      </c>
      <c r="K810" s="29"/>
      <c r="L810" s="29"/>
      <c r="M810" s="6">
        <v>0</v>
      </c>
      <c r="N810" s="6">
        <v>0</v>
      </c>
      <c r="O810" s="6">
        <v>0</v>
      </c>
      <c r="P810" s="29"/>
      <c r="Q810" s="6">
        <f>O810-N810</f>
        <v>0</v>
      </c>
      <c r="R810" s="6">
        <f>N810-O810</f>
        <v>0</v>
      </c>
      <c r="S810" s="6">
        <f>O810-I810</f>
        <v>0</v>
      </c>
      <c r="T810" s="6">
        <f>I810-O810</f>
        <v>0</v>
      </c>
      <c r="U810" s="28"/>
      <c r="V810" s="38">
        <f>O810-I810</f>
        <v>0</v>
      </c>
      <c r="W810" s="38">
        <f>I810-O810</f>
        <v>0</v>
      </c>
      <c r="X810" s="37"/>
      <c r="Y810" s="6">
        <v>0</v>
      </c>
    </row>
    <row r="811" spans="1:25" s="7" customFormat="1" ht="30" x14ac:dyDescent="0.25">
      <c r="A811" s="64"/>
      <c r="B811" s="63"/>
      <c r="C811" s="63"/>
      <c r="D811" s="63"/>
      <c r="E811" s="63"/>
      <c r="F811" s="62" t="s">
        <v>264</v>
      </c>
      <c r="G811" s="59">
        <f>G812</f>
        <v>285826.71999999997</v>
      </c>
      <c r="H811" s="59">
        <f>H812</f>
        <v>324773</v>
      </c>
      <c r="I811" s="59">
        <f>I812</f>
        <v>326131</v>
      </c>
      <c r="J811" s="59">
        <f>J812</f>
        <v>326131</v>
      </c>
      <c r="K811" s="61">
        <f>K812</f>
        <v>207764.78</v>
      </c>
      <c r="L811" s="59">
        <f>L812</f>
        <v>0</v>
      </c>
      <c r="M811" s="59">
        <f>M812</f>
        <v>498765</v>
      </c>
      <c r="N811" s="59">
        <f>N812</f>
        <v>348830</v>
      </c>
      <c r="O811" s="59">
        <f>O812</f>
        <v>348830</v>
      </c>
      <c r="P811" s="59">
        <f>P812</f>
        <v>0</v>
      </c>
      <c r="Q811" s="59">
        <f>Q812</f>
        <v>0</v>
      </c>
      <c r="R811" s="59">
        <f>R812</f>
        <v>0</v>
      </c>
      <c r="S811" s="59">
        <f>S812</f>
        <v>29912</v>
      </c>
      <c r="T811" s="59">
        <f>T812</f>
        <v>7213</v>
      </c>
      <c r="U811" s="59">
        <f>U812</f>
        <v>1688.4642005220526</v>
      </c>
      <c r="V811" s="59">
        <f>V812</f>
        <v>29912</v>
      </c>
      <c r="W811" s="59">
        <f>W812</f>
        <v>7213</v>
      </c>
      <c r="X811" s="60">
        <f>O811/I811*100</f>
        <v>106.96008659097112</v>
      </c>
      <c r="Y811" s="59">
        <f>Y812</f>
        <v>340830</v>
      </c>
    </row>
    <row r="812" spans="1:25" s="7" customFormat="1" ht="30" x14ac:dyDescent="0.25">
      <c r="A812" s="58"/>
      <c r="B812" s="57"/>
      <c r="C812" s="57"/>
      <c r="D812" s="57"/>
      <c r="E812" s="57"/>
      <c r="F812" s="55" t="s">
        <v>263</v>
      </c>
      <c r="G812" s="48">
        <f>SUM(G814:G829)</f>
        <v>285826.71999999997</v>
      </c>
      <c r="H812" s="48">
        <f>SUM(H814:H829)</f>
        <v>324773</v>
      </c>
      <c r="I812" s="48">
        <f>SUM(I814:I829)</f>
        <v>326131</v>
      </c>
      <c r="J812" s="48">
        <f>SUM(J814:J829)</f>
        <v>326131</v>
      </c>
      <c r="K812" s="49">
        <f>SUM(K814:K829)</f>
        <v>207764.78</v>
      </c>
      <c r="L812" s="48">
        <f>SUM(L814:L829)</f>
        <v>0</v>
      </c>
      <c r="M812" s="48">
        <f>SUM(M814:M829)</f>
        <v>498765</v>
      </c>
      <c r="N812" s="48">
        <f>SUM(N814:N829)</f>
        <v>348830</v>
      </c>
      <c r="O812" s="48">
        <f>SUM(O814:O829)</f>
        <v>348830</v>
      </c>
      <c r="P812" s="48">
        <f>SUM(P814:P829)</f>
        <v>0</v>
      </c>
      <c r="Q812" s="48">
        <f>SUM(Q814:Q829)</f>
        <v>0</v>
      </c>
      <c r="R812" s="48">
        <f>SUM(R814:R829)</f>
        <v>0</v>
      </c>
      <c r="S812" s="48">
        <f>SUM(S814:S829)</f>
        <v>29912</v>
      </c>
      <c r="T812" s="48">
        <f>SUM(T814:T829)</f>
        <v>7213</v>
      </c>
      <c r="U812" s="48">
        <f>SUM(U814:U829)</f>
        <v>1688.4642005220526</v>
      </c>
      <c r="V812" s="48">
        <f>SUM(V814:V829)</f>
        <v>29912</v>
      </c>
      <c r="W812" s="48">
        <f>SUM(W814:W829)</f>
        <v>7213</v>
      </c>
      <c r="X812" s="49">
        <f>O812/I812*100</f>
        <v>106.96008659097112</v>
      </c>
      <c r="Y812" s="48">
        <f>SUM(Y814:Y829)</f>
        <v>340830</v>
      </c>
    </row>
    <row r="813" spans="1:25" s="7" customFormat="1" x14ac:dyDescent="0.25">
      <c r="A813" s="58"/>
      <c r="B813" s="57"/>
      <c r="C813" s="57"/>
      <c r="D813" s="57"/>
      <c r="E813" s="57"/>
      <c r="F813" s="52" t="s">
        <v>262</v>
      </c>
      <c r="G813" s="48"/>
      <c r="H813" s="48"/>
      <c r="I813" s="48"/>
      <c r="J813" s="48"/>
      <c r="K813" s="49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9"/>
      <c r="Y813" s="48"/>
    </row>
    <row r="814" spans="1:25" s="7" customFormat="1" x14ac:dyDescent="0.25">
      <c r="A814" s="32">
        <v>411100</v>
      </c>
      <c r="B814" s="31" t="s">
        <v>30</v>
      </c>
      <c r="C814" s="31" t="s">
        <v>29</v>
      </c>
      <c r="D814" s="31" t="s">
        <v>261</v>
      </c>
      <c r="E814" s="31" t="s">
        <v>100</v>
      </c>
      <c r="F814" s="33" t="s">
        <v>211</v>
      </c>
      <c r="G814" s="38">
        <v>105280.65</v>
      </c>
      <c r="H814" s="38">
        <v>127215</v>
      </c>
      <c r="I814" s="38">
        <v>130000</v>
      </c>
      <c r="J814" s="38">
        <v>130000</v>
      </c>
      <c r="K814" s="37">
        <v>90207.96</v>
      </c>
      <c r="L814" s="38"/>
      <c r="M814" s="38">
        <v>144000</v>
      </c>
      <c r="N814" s="38">
        <v>144000</v>
      </c>
      <c r="O814" s="38">
        <v>144000</v>
      </c>
      <c r="P814" s="37"/>
      <c r="Q814" s="6">
        <f>O814-N814</f>
        <v>0</v>
      </c>
      <c r="R814" s="6">
        <f>N814-O814</f>
        <v>0</v>
      </c>
      <c r="S814" s="6">
        <f>O814-I814</f>
        <v>14000</v>
      </c>
      <c r="T814" s="6"/>
      <c r="U814" s="28">
        <f>O814/I814*100</f>
        <v>110.76923076923077</v>
      </c>
      <c r="V814" s="38">
        <f>O814-I814</f>
        <v>14000</v>
      </c>
      <c r="W814" s="38"/>
      <c r="X814" s="37">
        <f>O814/I814*100</f>
        <v>110.76923076923077</v>
      </c>
      <c r="Y814" s="38">
        <v>144000</v>
      </c>
    </row>
    <row r="815" spans="1:25" s="7" customFormat="1" ht="30" x14ac:dyDescent="0.25">
      <c r="A815" s="32">
        <v>411200</v>
      </c>
      <c r="B815" s="31" t="s">
        <v>30</v>
      </c>
      <c r="C815" s="31" t="s">
        <v>29</v>
      </c>
      <c r="D815" s="31" t="s">
        <v>260</v>
      </c>
      <c r="E815" s="31" t="s">
        <v>98</v>
      </c>
      <c r="F815" s="33" t="s">
        <v>208</v>
      </c>
      <c r="G815" s="38">
        <v>28866.84</v>
      </c>
      <c r="H815" s="38">
        <v>31185</v>
      </c>
      <c r="I815" s="38">
        <v>31185</v>
      </c>
      <c r="J815" s="38">
        <v>31185</v>
      </c>
      <c r="K815" s="37">
        <v>17221.43</v>
      </c>
      <c r="L815" s="38"/>
      <c r="M815" s="38">
        <v>41900</v>
      </c>
      <c r="N815" s="38">
        <v>41900</v>
      </c>
      <c r="O815" s="38">
        <v>41900</v>
      </c>
      <c r="P815" s="37"/>
      <c r="Q815" s="6">
        <f>O815-N815</f>
        <v>0</v>
      </c>
      <c r="R815" s="6">
        <f>N815-O815</f>
        <v>0</v>
      </c>
      <c r="S815" s="6">
        <f>O815-I815</f>
        <v>10715</v>
      </c>
      <c r="T815" s="6"/>
      <c r="U815" s="28">
        <f>O815/I815*100</f>
        <v>134.35946769280102</v>
      </c>
      <c r="V815" s="38">
        <f>O815-I815</f>
        <v>10715</v>
      </c>
      <c r="W815" s="38"/>
      <c r="X815" s="37">
        <f>O815/I815*100</f>
        <v>134.35946769280102</v>
      </c>
      <c r="Y815" s="38">
        <v>33900</v>
      </c>
    </row>
    <row r="816" spans="1:25" s="7" customFormat="1" ht="30" x14ac:dyDescent="0.25">
      <c r="A816" s="32">
        <v>411300</v>
      </c>
      <c r="B816" s="31" t="s">
        <v>30</v>
      </c>
      <c r="C816" s="31" t="s">
        <v>29</v>
      </c>
      <c r="D816" s="31" t="s">
        <v>259</v>
      </c>
      <c r="E816" s="31" t="s">
        <v>93</v>
      </c>
      <c r="F816" s="33" t="s">
        <v>14</v>
      </c>
      <c r="G816" s="38">
        <v>0</v>
      </c>
      <c r="H816" s="38">
        <v>990</v>
      </c>
      <c r="I816" s="38">
        <v>990</v>
      </c>
      <c r="J816" s="38">
        <v>990</v>
      </c>
      <c r="K816" s="37"/>
      <c r="L816" s="38"/>
      <c r="M816" s="38">
        <v>1500</v>
      </c>
      <c r="N816" s="38">
        <v>0</v>
      </c>
      <c r="O816" s="38">
        <v>0</v>
      </c>
      <c r="P816" s="37"/>
      <c r="Q816" s="6">
        <f>O816-N816</f>
        <v>0</v>
      </c>
      <c r="R816" s="6">
        <f>N816-O816</f>
        <v>0</v>
      </c>
      <c r="S816" s="6"/>
      <c r="T816" s="6">
        <f>I816-O816</f>
        <v>990</v>
      </c>
      <c r="U816" s="28">
        <f>O816/I816*100</f>
        <v>0</v>
      </c>
      <c r="V816" s="38"/>
      <c r="W816" s="38">
        <f>I816-O816</f>
        <v>990</v>
      </c>
      <c r="X816" s="37">
        <f>O816/I816*100</f>
        <v>0</v>
      </c>
      <c r="Y816" s="38">
        <v>0</v>
      </c>
    </row>
    <row r="817" spans="1:25" s="7" customFormat="1" x14ac:dyDescent="0.25">
      <c r="A817" s="32">
        <v>411400</v>
      </c>
      <c r="B817" s="31" t="s">
        <v>30</v>
      </c>
      <c r="C817" s="31" t="s">
        <v>29</v>
      </c>
      <c r="D817" s="31" t="s">
        <v>258</v>
      </c>
      <c r="E817" s="31" t="s">
        <v>90</v>
      </c>
      <c r="F817" s="33" t="s">
        <v>13</v>
      </c>
      <c r="G817" s="38">
        <v>831</v>
      </c>
      <c r="H817" s="38">
        <v>2970</v>
      </c>
      <c r="I817" s="38">
        <v>2970</v>
      </c>
      <c r="J817" s="38">
        <v>2970</v>
      </c>
      <c r="K817" s="37"/>
      <c r="L817" s="38"/>
      <c r="M817" s="38">
        <v>4000</v>
      </c>
      <c r="N817" s="38">
        <v>1000</v>
      </c>
      <c r="O817" s="38">
        <v>1000</v>
      </c>
      <c r="P817" s="37"/>
      <c r="Q817" s="6">
        <f>O817-N817</f>
        <v>0</v>
      </c>
      <c r="R817" s="6">
        <f>N817-O817</f>
        <v>0</v>
      </c>
      <c r="S817" s="6"/>
      <c r="T817" s="6">
        <f>I817-O817</f>
        <v>1970</v>
      </c>
      <c r="U817" s="28">
        <f>O817/I817*100</f>
        <v>33.670033670033675</v>
      </c>
      <c r="V817" s="38"/>
      <c r="W817" s="38">
        <f>I817-O817</f>
        <v>1970</v>
      </c>
      <c r="X817" s="37">
        <f>O817/I817*100</f>
        <v>33.670033670033675</v>
      </c>
      <c r="Y817" s="38">
        <v>1000</v>
      </c>
    </row>
    <row r="818" spans="1:25" s="7" customFormat="1" ht="30" x14ac:dyDescent="0.25">
      <c r="A818" s="32">
        <v>412200</v>
      </c>
      <c r="B818" s="31" t="s">
        <v>30</v>
      </c>
      <c r="C818" s="31" t="s">
        <v>29</v>
      </c>
      <c r="D818" s="31" t="s">
        <v>257</v>
      </c>
      <c r="E818" s="31" t="s">
        <v>88</v>
      </c>
      <c r="F818" s="33" t="s">
        <v>34</v>
      </c>
      <c r="G818" s="38">
        <v>21902.78</v>
      </c>
      <c r="H818" s="38">
        <v>21388</v>
      </c>
      <c r="I818" s="38">
        <v>21388</v>
      </c>
      <c r="J818" s="38">
        <v>21388</v>
      </c>
      <c r="K818" s="37">
        <v>12491.38</v>
      </c>
      <c r="L818" s="38"/>
      <c r="M818" s="38">
        <v>21610</v>
      </c>
      <c r="N818" s="38">
        <v>20530</v>
      </c>
      <c r="O818" s="38">
        <v>20530</v>
      </c>
      <c r="P818" s="37"/>
      <c r="Q818" s="6">
        <f>O818-N818</f>
        <v>0</v>
      </c>
      <c r="R818" s="6">
        <f>N818-O818</f>
        <v>0</v>
      </c>
      <c r="S818" s="6"/>
      <c r="T818" s="6">
        <f>I818-O818</f>
        <v>858</v>
      </c>
      <c r="U818" s="28">
        <f>O818/I818*100</f>
        <v>95.988404712923142</v>
      </c>
      <c r="V818" s="38"/>
      <c r="W818" s="38">
        <f>I818-O818</f>
        <v>858</v>
      </c>
      <c r="X818" s="37">
        <f>O818/I818*100</f>
        <v>95.988404712923142</v>
      </c>
      <c r="Y818" s="38">
        <v>20530</v>
      </c>
    </row>
    <row r="819" spans="1:25" s="7" customFormat="1" x14ac:dyDescent="0.25">
      <c r="A819" s="32">
        <v>412300</v>
      </c>
      <c r="B819" s="31" t="s">
        <v>30</v>
      </c>
      <c r="C819" s="31" t="s">
        <v>29</v>
      </c>
      <c r="D819" s="31" t="s">
        <v>256</v>
      </c>
      <c r="E819" s="31" t="s">
        <v>82</v>
      </c>
      <c r="F819" s="33" t="s">
        <v>49</v>
      </c>
      <c r="G819" s="38">
        <v>9817.4599999999991</v>
      </c>
      <c r="H819" s="38">
        <v>11385</v>
      </c>
      <c r="I819" s="38">
        <v>10000</v>
      </c>
      <c r="J819" s="38">
        <v>10000</v>
      </c>
      <c r="K819" s="37">
        <v>6599.49</v>
      </c>
      <c r="L819" s="38"/>
      <c r="M819" s="38">
        <v>11500</v>
      </c>
      <c r="N819" s="38">
        <v>9000</v>
      </c>
      <c r="O819" s="38">
        <v>9000</v>
      </c>
      <c r="P819" s="37"/>
      <c r="Q819" s="6">
        <f>O819-N819</f>
        <v>0</v>
      </c>
      <c r="R819" s="6">
        <f>N819-O819</f>
        <v>0</v>
      </c>
      <c r="S819" s="6"/>
      <c r="T819" s="6">
        <f>I819-O819</f>
        <v>1000</v>
      </c>
      <c r="U819" s="28">
        <f>O819/I819*100</f>
        <v>90</v>
      </c>
      <c r="V819" s="38"/>
      <c r="W819" s="38">
        <f>I819-O819</f>
        <v>1000</v>
      </c>
      <c r="X819" s="37">
        <f>O819/I819*100</f>
        <v>90</v>
      </c>
      <c r="Y819" s="38">
        <v>9000</v>
      </c>
    </row>
    <row r="820" spans="1:25" s="7" customFormat="1" x14ac:dyDescent="0.25">
      <c r="A820" s="32">
        <v>412400</v>
      </c>
      <c r="B820" s="31" t="s">
        <v>30</v>
      </c>
      <c r="C820" s="31" t="s">
        <v>29</v>
      </c>
      <c r="D820" s="31" t="s">
        <v>255</v>
      </c>
      <c r="E820" s="31" t="s">
        <v>80</v>
      </c>
      <c r="F820" s="33" t="s">
        <v>254</v>
      </c>
      <c r="G820" s="38">
        <v>39.799999999999997</v>
      </c>
      <c r="H820" s="38">
        <v>198</v>
      </c>
      <c r="I820" s="38">
        <v>198</v>
      </c>
      <c r="J820" s="38">
        <v>198</v>
      </c>
      <c r="K820" s="37">
        <v>118</v>
      </c>
      <c r="L820" s="38"/>
      <c r="M820" s="38">
        <v>200</v>
      </c>
      <c r="N820" s="38">
        <v>200</v>
      </c>
      <c r="O820" s="38">
        <v>200</v>
      </c>
      <c r="P820" s="37"/>
      <c r="Q820" s="6">
        <f>O820-N820</f>
        <v>0</v>
      </c>
      <c r="R820" s="6">
        <f>N820-O820</f>
        <v>0</v>
      </c>
      <c r="S820" s="6">
        <f>O820-I820</f>
        <v>2</v>
      </c>
      <c r="T820" s="6"/>
      <c r="U820" s="28">
        <f>O820/I820*100</f>
        <v>101.01010101010101</v>
      </c>
      <c r="V820" s="38">
        <f>O820-I820</f>
        <v>2</v>
      </c>
      <c r="W820" s="38"/>
      <c r="X820" s="37">
        <f>O820/I820*100</f>
        <v>101.01010101010101</v>
      </c>
      <c r="Y820" s="38">
        <v>200</v>
      </c>
    </row>
    <row r="821" spans="1:25" s="7" customFormat="1" x14ac:dyDescent="0.25">
      <c r="A821" s="32">
        <v>412500</v>
      </c>
      <c r="B821" s="31" t="s">
        <v>30</v>
      </c>
      <c r="C821" s="31" t="s">
        <v>29</v>
      </c>
      <c r="D821" s="31" t="s">
        <v>253</v>
      </c>
      <c r="E821" s="31" t="s">
        <v>78</v>
      </c>
      <c r="F821" s="33" t="s">
        <v>65</v>
      </c>
      <c r="G821" s="38">
        <v>10203.61</v>
      </c>
      <c r="H821" s="38">
        <v>10395</v>
      </c>
      <c r="I821" s="38">
        <v>10395</v>
      </c>
      <c r="J821" s="38">
        <v>10395</v>
      </c>
      <c r="K821" s="37">
        <v>4286.25</v>
      </c>
      <c r="L821" s="38"/>
      <c r="M821" s="38">
        <v>10500</v>
      </c>
      <c r="N821" s="38">
        <v>9500</v>
      </c>
      <c r="O821" s="38">
        <v>9500</v>
      </c>
      <c r="P821" s="37"/>
      <c r="Q821" s="6">
        <f>O821-N821</f>
        <v>0</v>
      </c>
      <c r="R821" s="6">
        <f>N821-O821</f>
        <v>0</v>
      </c>
      <c r="S821" s="6"/>
      <c r="T821" s="6">
        <f>I821-O821</f>
        <v>895</v>
      </c>
      <c r="U821" s="28">
        <f>O821/I821*100</f>
        <v>91.390091390091385</v>
      </c>
      <c r="V821" s="38"/>
      <c r="W821" s="38">
        <f>I821-O821</f>
        <v>895</v>
      </c>
      <c r="X821" s="37">
        <f>O821/I821*100</f>
        <v>91.390091390091385</v>
      </c>
      <c r="Y821" s="38">
        <v>9500</v>
      </c>
    </row>
    <row r="822" spans="1:25" s="7" customFormat="1" x14ac:dyDescent="0.25">
      <c r="A822" s="32">
        <v>412600</v>
      </c>
      <c r="B822" s="31" t="s">
        <v>30</v>
      </c>
      <c r="C822" s="31" t="s">
        <v>29</v>
      </c>
      <c r="D822" s="31" t="s">
        <v>252</v>
      </c>
      <c r="E822" s="31" t="s">
        <v>74</v>
      </c>
      <c r="F822" s="33" t="s">
        <v>46</v>
      </c>
      <c r="G822" s="38">
        <v>877.7</v>
      </c>
      <c r="H822" s="38">
        <v>1980</v>
      </c>
      <c r="I822" s="38">
        <v>1000</v>
      </c>
      <c r="J822" s="38">
        <v>1000</v>
      </c>
      <c r="K822" s="37">
        <v>677.41</v>
      </c>
      <c r="L822" s="38"/>
      <c r="M822" s="38">
        <v>2000</v>
      </c>
      <c r="N822" s="38">
        <v>1000</v>
      </c>
      <c r="O822" s="38">
        <v>1000</v>
      </c>
      <c r="P822" s="37"/>
      <c r="Q822" s="6">
        <f>O822-N822</f>
        <v>0</v>
      </c>
      <c r="R822" s="6">
        <f>N822-O822</f>
        <v>0</v>
      </c>
      <c r="S822" s="6">
        <f>O822-I822</f>
        <v>0</v>
      </c>
      <c r="T822" s="6">
        <f>I822-O822</f>
        <v>0</v>
      </c>
      <c r="U822" s="28">
        <f>O822/I822*100</f>
        <v>100</v>
      </c>
      <c r="V822" s="38">
        <f>O822-I822</f>
        <v>0</v>
      </c>
      <c r="W822" s="38">
        <f>I822-O822</f>
        <v>0</v>
      </c>
      <c r="X822" s="37">
        <f>O822/I822*100</f>
        <v>100</v>
      </c>
      <c r="Y822" s="38">
        <v>1000</v>
      </c>
    </row>
    <row r="823" spans="1:25" s="7" customFormat="1" x14ac:dyDescent="0.25">
      <c r="A823" s="32">
        <v>412700</v>
      </c>
      <c r="B823" s="31" t="s">
        <v>30</v>
      </c>
      <c r="C823" s="31" t="s">
        <v>29</v>
      </c>
      <c r="D823" s="31" t="s">
        <v>251</v>
      </c>
      <c r="E823" s="31" t="s">
        <v>72</v>
      </c>
      <c r="F823" s="33" t="s">
        <v>43</v>
      </c>
      <c r="G823" s="38">
        <v>9614.41</v>
      </c>
      <c r="H823" s="38">
        <v>11632</v>
      </c>
      <c r="I823" s="38">
        <v>10000</v>
      </c>
      <c r="J823" s="38">
        <v>10000</v>
      </c>
      <c r="K823" s="37">
        <v>3996.25</v>
      </c>
      <c r="L823" s="38"/>
      <c r="M823" s="38">
        <v>13750</v>
      </c>
      <c r="N823" s="38">
        <v>9000</v>
      </c>
      <c r="O823" s="38">
        <v>9000</v>
      </c>
      <c r="P823" s="37"/>
      <c r="Q823" s="6">
        <f>O823-N823</f>
        <v>0</v>
      </c>
      <c r="R823" s="6">
        <f>N823-O823</f>
        <v>0</v>
      </c>
      <c r="S823" s="6"/>
      <c r="T823" s="6">
        <f>I823-O823</f>
        <v>1000</v>
      </c>
      <c r="U823" s="28">
        <f>O823/I823*100</f>
        <v>90</v>
      </c>
      <c r="V823" s="38"/>
      <c r="W823" s="38">
        <f>I823-O823</f>
        <v>1000</v>
      </c>
      <c r="X823" s="37">
        <f>O823/I823*100</f>
        <v>90</v>
      </c>
      <c r="Y823" s="38">
        <v>9000</v>
      </c>
    </row>
    <row r="824" spans="1:25" s="7" customFormat="1" ht="30" x14ac:dyDescent="0.25">
      <c r="A824" s="32">
        <v>412900</v>
      </c>
      <c r="B824" s="31" t="s">
        <v>30</v>
      </c>
      <c r="C824" s="31" t="s">
        <v>29</v>
      </c>
      <c r="D824" s="31" t="s">
        <v>250</v>
      </c>
      <c r="E824" s="31" t="s">
        <v>69</v>
      </c>
      <c r="F824" s="33" t="s">
        <v>249</v>
      </c>
      <c r="G824" s="38">
        <v>77091.789999999994</v>
      </c>
      <c r="H824" s="38">
        <v>79200</v>
      </c>
      <c r="I824" s="38">
        <v>79200</v>
      </c>
      <c r="J824" s="38">
        <v>79200</v>
      </c>
      <c r="K824" s="37">
        <v>55221.42</v>
      </c>
      <c r="L824" s="38"/>
      <c r="M824" s="38">
        <v>89200</v>
      </c>
      <c r="N824" s="38">
        <v>80000</v>
      </c>
      <c r="O824" s="38">
        <v>80000</v>
      </c>
      <c r="P824" s="37"/>
      <c r="Q824" s="6">
        <f>O824-N824</f>
        <v>0</v>
      </c>
      <c r="R824" s="6">
        <f>N824-O824</f>
        <v>0</v>
      </c>
      <c r="S824" s="6">
        <f>O824-I824</f>
        <v>800</v>
      </c>
      <c r="T824" s="6"/>
      <c r="U824" s="28">
        <f>O824/I824*100</f>
        <v>101.01010101010101</v>
      </c>
      <c r="V824" s="38">
        <f>O824-I824</f>
        <v>800</v>
      </c>
      <c r="W824" s="38"/>
      <c r="X824" s="37">
        <f>O824/I824*100</f>
        <v>101.01010101010101</v>
      </c>
      <c r="Y824" s="38">
        <v>80000</v>
      </c>
    </row>
    <row r="825" spans="1:25" s="7" customFormat="1" ht="15" hidden="1" customHeight="1" x14ac:dyDescent="0.25">
      <c r="A825" s="32">
        <v>415200</v>
      </c>
      <c r="B825" s="31" t="s">
        <v>30</v>
      </c>
      <c r="C825" s="31" t="s">
        <v>29</v>
      </c>
      <c r="D825" s="31" t="s">
        <v>248</v>
      </c>
      <c r="E825" s="31"/>
      <c r="F825" s="33" t="s">
        <v>247</v>
      </c>
      <c r="G825" s="38">
        <v>0</v>
      </c>
      <c r="H825" s="38">
        <v>0</v>
      </c>
      <c r="I825" s="38">
        <v>0</v>
      </c>
      <c r="J825" s="38">
        <v>0</v>
      </c>
      <c r="K825" s="37"/>
      <c r="L825" s="38"/>
      <c r="M825" s="38">
        <v>0</v>
      </c>
      <c r="N825" s="38">
        <v>0</v>
      </c>
      <c r="O825" s="38">
        <v>0</v>
      </c>
      <c r="P825" s="37"/>
      <c r="Q825" s="6">
        <f>O825-N825</f>
        <v>0</v>
      </c>
      <c r="R825" s="6">
        <f>N825-O825</f>
        <v>0</v>
      </c>
      <c r="S825" s="6">
        <f>O825-I825</f>
        <v>0</v>
      </c>
      <c r="T825" s="6">
        <f>I825-O825</f>
        <v>0</v>
      </c>
      <c r="U825" s="28"/>
      <c r="V825" s="38">
        <f>O825-I825</f>
        <v>0</v>
      </c>
      <c r="W825" s="38">
        <f>I825-O825</f>
        <v>0</v>
      </c>
      <c r="X825" s="37"/>
      <c r="Y825" s="38">
        <v>0</v>
      </c>
    </row>
    <row r="826" spans="1:25" s="65" customFormat="1" x14ac:dyDescent="0.25">
      <c r="A826" s="32">
        <v>511300</v>
      </c>
      <c r="B826" s="31" t="s">
        <v>30</v>
      </c>
      <c r="C826" s="31" t="s">
        <v>29</v>
      </c>
      <c r="D826" s="31" t="s">
        <v>246</v>
      </c>
      <c r="E826" s="31" t="s">
        <v>67</v>
      </c>
      <c r="F826" s="33" t="s">
        <v>56</v>
      </c>
      <c r="G826" s="38">
        <v>1175.21</v>
      </c>
      <c r="H826" s="38">
        <v>4950</v>
      </c>
      <c r="I826" s="38">
        <v>1000</v>
      </c>
      <c r="J826" s="38">
        <v>1000</v>
      </c>
      <c r="K826" s="37"/>
      <c r="L826" s="38"/>
      <c r="M826" s="38">
        <v>110800</v>
      </c>
      <c r="N826" s="38">
        <v>4700</v>
      </c>
      <c r="O826" s="38">
        <v>4700</v>
      </c>
      <c r="P826" s="37"/>
      <c r="Q826" s="6">
        <f>O826-N826</f>
        <v>0</v>
      </c>
      <c r="R826" s="6">
        <f>N826-O826</f>
        <v>0</v>
      </c>
      <c r="S826" s="6">
        <f>O826-I826</f>
        <v>3700</v>
      </c>
      <c r="T826" s="6"/>
      <c r="U826" s="28">
        <f>O826/I826*100</f>
        <v>470</v>
      </c>
      <c r="V826" s="38">
        <f>O826-I826</f>
        <v>3700</v>
      </c>
      <c r="W826" s="38"/>
      <c r="X826" s="37">
        <f>O826/I826*100</f>
        <v>470</v>
      </c>
      <c r="Y826" s="38">
        <v>4700</v>
      </c>
    </row>
    <row r="827" spans="1:25" x14ac:dyDescent="0.25">
      <c r="A827" s="32">
        <v>516100</v>
      </c>
      <c r="B827" s="31" t="s">
        <v>30</v>
      </c>
      <c r="C827" s="31" t="s">
        <v>29</v>
      </c>
      <c r="D827" s="31" t="s">
        <v>245</v>
      </c>
      <c r="E827" s="31" t="s">
        <v>64</v>
      </c>
      <c r="F827" s="33" t="s">
        <v>244</v>
      </c>
      <c r="G827" s="38">
        <v>1110.8499999999999</v>
      </c>
      <c r="H827" s="38">
        <v>1980</v>
      </c>
      <c r="I827" s="38">
        <v>1500</v>
      </c>
      <c r="J827" s="38">
        <v>1500</v>
      </c>
      <c r="K827" s="37">
        <v>452.99</v>
      </c>
      <c r="L827" s="38"/>
      <c r="M827" s="38">
        <v>3000</v>
      </c>
      <c r="N827" s="38">
        <v>1000</v>
      </c>
      <c r="O827" s="38">
        <v>1000</v>
      </c>
      <c r="P827" s="37"/>
      <c r="Q827" s="6">
        <f>O827-N827</f>
        <v>0</v>
      </c>
      <c r="R827" s="6">
        <f>N827-O827</f>
        <v>0</v>
      </c>
      <c r="S827" s="6"/>
      <c r="T827" s="6">
        <f>I827-O827</f>
        <v>500</v>
      </c>
      <c r="U827" s="28">
        <f>O827/I827*100</f>
        <v>66.666666666666657</v>
      </c>
      <c r="V827" s="38"/>
      <c r="W827" s="38">
        <f>I827-O827</f>
        <v>500</v>
      </c>
      <c r="X827" s="37">
        <f>O827/I827*100</f>
        <v>66.666666666666657</v>
      </c>
      <c r="Y827" s="38">
        <v>1000</v>
      </c>
    </row>
    <row r="828" spans="1:25" x14ac:dyDescent="0.25">
      <c r="A828" s="32">
        <v>631100</v>
      </c>
      <c r="B828" s="31" t="s">
        <v>85</v>
      </c>
      <c r="C828" s="31"/>
      <c r="D828" s="31" t="s">
        <v>243</v>
      </c>
      <c r="E828" s="31" t="s">
        <v>62</v>
      </c>
      <c r="F828" s="33" t="s">
        <v>242</v>
      </c>
      <c r="G828" s="38">
        <v>19014.62</v>
      </c>
      <c r="H828" s="38">
        <v>19305</v>
      </c>
      <c r="I828" s="38">
        <v>19305</v>
      </c>
      <c r="J828" s="38">
        <v>19305</v>
      </c>
      <c r="K828" s="37">
        <v>13293.62</v>
      </c>
      <c r="L828" s="38"/>
      <c r="M828" s="38">
        <v>37805</v>
      </c>
      <c r="N828" s="38">
        <v>20000</v>
      </c>
      <c r="O828" s="38">
        <v>20000</v>
      </c>
      <c r="P828" s="37"/>
      <c r="Q828" s="6">
        <f>O828-N828</f>
        <v>0</v>
      </c>
      <c r="R828" s="6">
        <f>N828-O828</f>
        <v>0</v>
      </c>
      <c r="S828" s="6">
        <f>O828-I828</f>
        <v>695</v>
      </c>
      <c r="T828" s="6"/>
      <c r="U828" s="28">
        <f>O828/I828*100</f>
        <v>103.60010360010361</v>
      </c>
      <c r="V828" s="38">
        <f>O828-I828</f>
        <v>695</v>
      </c>
      <c r="W828" s="38"/>
      <c r="X828" s="37">
        <f>O828/I828*100</f>
        <v>103.60010360010361</v>
      </c>
      <c r="Y828" s="38">
        <v>20000</v>
      </c>
    </row>
    <row r="829" spans="1:25" s="7" customFormat="1" ht="42" customHeight="1" x14ac:dyDescent="0.25">
      <c r="A829" s="32">
        <v>638100</v>
      </c>
      <c r="B829" s="31" t="s">
        <v>85</v>
      </c>
      <c r="C829" s="31"/>
      <c r="D829" s="31" t="s">
        <v>241</v>
      </c>
      <c r="E829" s="31" t="s">
        <v>60</v>
      </c>
      <c r="F829" s="33" t="s">
        <v>187</v>
      </c>
      <c r="G829" s="6">
        <v>0</v>
      </c>
      <c r="H829" s="6">
        <v>0</v>
      </c>
      <c r="I829" s="6">
        <v>7000</v>
      </c>
      <c r="J829" s="6">
        <v>7000</v>
      </c>
      <c r="K829" s="29">
        <v>3198.58</v>
      </c>
      <c r="L829" s="6"/>
      <c r="M829" s="6">
        <v>7000</v>
      </c>
      <c r="N829" s="6">
        <v>7000</v>
      </c>
      <c r="O829" s="6">
        <v>7000</v>
      </c>
      <c r="P829" s="29"/>
      <c r="Q829" s="6">
        <f>O829-N829</f>
        <v>0</v>
      </c>
      <c r="R829" s="6">
        <f>N829-O829</f>
        <v>0</v>
      </c>
      <c r="S829" s="6">
        <f>O829-I829</f>
        <v>0</v>
      </c>
      <c r="T829" s="6">
        <f>I829-O829</f>
        <v>0</v>
      </c>
      <c r="U829" s="28">
        <f>O829/I829*100</f>
        <v>100</v>
      </c>
      <c r="V829" s="38">
        <f>O829-I829</f>
        <v>0</v>
      </c>
      <c r="W829" s="38">
        <f>I829-O829</f>
        <v>0</v>
      </c>
      <c r="X829" s="37">
        <f>O829/I829*100</f>
        <v>100</v>
      </c>
      <c r="Y829" s="6">
        <v>7000</v>
      </c>
    </row>
    <row r="830" spans="1:25" s="7" customFormat="1" ht="30" x14ac:dyDescent="0.25">
      <c r="A830" s="64"/>
      <c r="B830" s="63"/>
      <c r="C830" s="63"/>
      <c r="D830" s="63"/>
      <c r="E830" s="63"/>
      <c r="F830" s="62" t="s">
        <v>240</v>
      </c>
      <c r="G830" s="59">
        <f>SUM(G831)</f>
        <v>288875.74000000005</v>
      </c>
      <c r="H830" s="59">
        <f>SUM(H831)</f>
        <v>343371</v>
      </c>
      <c r="I830" s="59">
        <f>SUM(I831)</f>
        <v>359100</v>
      </c>
      <c r="J830" s="59">
        <f>SUM(J831)</f>
        <v>359100</v>
      </c>
      <c r="K830" s="61">
        <f>SUM(K831)</f>
        <v>258828.97999999998</v>
      </c>
      <c r="L830" s="59">
        <f>SUM(L831)</f>
        <v>0</v>
      </c>
      <c r="M830" s="59">
        <f>SUM(M831)</f>
        <v>667321</v>
      </c>
      <c r="N830" s="59">
        <f>SUM(N831)</f>
        <v>374700</v>
      </c>
      <c r="O830" s="59">
        <f>SUM(O831)</f>
        <v>374700</v>
      </c>
      <c r="P830" s="59">
        <f>SUM(P831)</f>
        <v>0</v>
      </c>
      <c r="Q830" s="59">
        <f>SUM(Q831)</f>
        <v>0</v>
      </c>
      <c r="R830" s="59">
        <f>SUM(R831)</f>
        <v>0</v>
      </c>
      <c r="S830" s="59">
        <f>SUM(S831)</f>
        <v>24300</v>
      </c>
      <c r="T830" s="59">
        <f>SUM(T831)</f>
        <v>8700</v>
      </c>
      <c r="U830" s="59">
        <f>SUM(U831)</f>
        <v>1341.5312673054991</v>
      </c>
      <c r="V830" s="59">
        <f>SUM(V831)</f>
        <v>24300</v>
      </c>
      <c r="W830" s="59">
        <f>SUM(W831)</f>
        <v>8700</v>
      </c>
      <c r="X830" s="60">
        <f>O830/I830*100</f>
        <v>104.34419381787802</v>
      </c>
      <c r="Y830" s="59">
        <f>SUM(Y831)</f>
        <v>374700</v>
      </c>
    </row>
    <row r="831" spans="1:25" s="7" customFormat="1" x14ac:dyDescent="0.25">
      <c r="A831" s="58"/>
      <c r="B831" s="57"/>
      <c r="C831" s="57"/>
      <c r="D831" s="57"/>
      <c r="E831" s="57"/>
      <c r="F831" s="55" t="s">
        <v>239</v>
      </c>
      <c r="G831" s="48">
        <f>SUM(G833:G845)</f>
        <v>288875.74000000005</v>
      </c>
      <c r="H831" s="48">
        <f>SUM(H833:H845)</f>
        <v>343371</v>
      </c>
      <c r="I831" s="48">
        <f>SUM(I833:I845)</f>
        <v>359100</v>
      </c>
      <c r="J831" s="48">
        <f>SUM(J833:J845)</f>
        <v>359100</v>
      </c>
      <c r="K831" s="49">
        <f>SUM(K833:K845)</f>
        <v>258828.97999999998</v>
      </c>
      <c r="L831" s="48">
        <f>SUM(L833:L845)</f>
        <v>0</v>
      </c>
      <c r="M831" s="48">
        <f>SUM(M833:M845)</f>
        <v>667321</v>
      </c>
      <c r="N831" s="48">
        <f>SUM(N833:N845)</f>
        <v>374700</v>
      </c>
      <c r="O831" s="48">
        <f>SUM(O833:O845)</f>
        <v>374700</v>
      </c>
      <c r="P831" s="48">
        <f>SUM(P833:P845)</f>
        <v>0</v>
      </c>
      <c r="Q831" s="48">
        <f>SUM(Q833:Q845)</f>
        <v>0</v>
      </c>
      <c r="R831" s="48">
        <f>SUM(R833:R845)</f>
        <v>0</v>
      </c>
      <c r="S831" s="48">
        <f>SUM(S833:S845)</f>
        <v>24300</v>
      </c>
      <c r="T831" s="48">
        <f>SUM(T833:T845)</f>
        <v>8700</v>
      </c>
      <c r="U831" s="48">
        <f>SUM(U833:U845)</f>
        <v>1341.5312673054991</v>
      </c>
      <c r="V831" s="48">
        <f>SUM(V833:V845)</f>
        <v>24300</v>
      </c>
      <c r="W831" s="48">
        <f>SUM(W833:W845)</f>
        <v>8700</v>
      </c>
      <c r="X831" s="49">
        <f>O831/I831*100</f>
        <v>104.34419381787802</v>
      </c>
      <c r="Y831" s="48">
        <f>SUM(Y833:Y845)</f>
        <v>374700</v>
      </c>
    </row>
    <row r="832" spans="1:25" s="7" customFormat="1" x14ac:dyDescent="0.25">
      <c r="A832" s="58"/>
      <c r="B832" s="57"/>
      <c r="C832" s="57"/>
      <c r="D832" s="57"/>
      <c r="E832" s="57"/>
      <c r="F832" s="52" t="s">
        <v>238</v>
      </c>
      <c r="G832" s="48"/>
      <c r="H832" s="48"/>
      <c r="I832" s="48"/>
      <c r="J832" s="48"/>
      <c r="K832" s="49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9"/>
      <c r="Y832" s="48"/>
    </row>
    <row r="833" spans="1:25" s="7" customFormat="1" x14ac:dyDescent="0.25">
      <c r="A833" s="32">
        <v>411100</v>
      </c>
      <c r="B833" s="31" t="s">
        <v>221</v>
      </c>
      <c r="C833" s="31" t="s">
        <v>166</v>
      </c>
      <c r="D833" s="31" t="s">
        <v>237</v>
      </c>
      <c r="E833" s="31" t="s">
        <v>58</v>
      </c>
      <c r="F833" s="33" t="s">
        <v>211</v>
      </c>
      <c r="G833" s="6">
        <v>184672.49</v>
      </c>
      <c r="H833" s="6">
        <v>223740</v>
      </c>
      <c r="I833" s="6">
        <v>243000</v>
      </c>
      <c r="J833" s="6">
        <v>243000</v>
      </c>
      <c r="K833" s="29">
        <v>179739.16</v>
      </c>
      <c r="L833" s="6"/>
      <c r="M833" s="6">
        <v>441350</v>
      </c>
      <c r="N833" s="6">
        <v>245000</v>
      </c>
      <c r="O833" s="6">
        <v>245000</v>
      </c>
      <c r="P833" s="29"/>
      <c r="Q833" s="6">
        <f>O833-N833</f>
        <v>0</v>
      </c>
      <c r="R833" s="6">
        <f>N833-O833</f>
        <v>0</v>
      </c>
      <c r="S833" s="6">
        <f>O833-I833</f>
        <v>2000</v>
      </c>
      <c r="T833" s="6"/>
      <c r="U833" s="28">
        <f>O833/I833*100</f>
        <v>100.8230452674897</v>
      </c>
      <c r="V833" s="38">
        <f>O833-I833</f>
        <v>2000</v>
      </c>
      <c r="W833" s="38"/>
      <c r="X833" s="37">
        <f>O833/I833*100</f>
        <v>100.8230452674897</v>
      </c>
      <c r="Y833" s="6">
        <v>245000</v>
      </c>
    </row>
    <row r="834" spans="1:25" s="7" customFormat="1" ht="30" x14ac:dyDescent="0.25">
      <c r="A834" s="32">
        <v>411200</v>
      </c>
      <c r="B834" s="31" t="s">
        <v>221</v>
      </c>
      <c r="C834" s="31" t="s">
        <v>166</v>
      </c>
      <c r="D834" s="31" t="s">
        <v>236</v>
      </c>
      <c r="E834" s="31" t="s">
        <v>53</v>
      </c>
      <c r="F834" s="33" t="s">
        <v>208</v>
      </c>
      <c r="G834" s="6">
        <v>43481.26</v>
      </c>
      <c r="H834" s="6">
        <v>51638</v>
      </c>
      <c r="I834" s="6">
        <v>51700</v>
      </c>
      <c r="J834" s="6">
        <v>50200</v>
      </c>
      <c r="K834" s="29">
        <v>34235.519999999997</v>
      </c>
      <c r="L834" s="6"/>
      <c r="M834" s="6">
        <v>62151</v>
      </c>
      <c r="N834" s="6">
        <v>43000</v>
      </c>
      <c r="O834" s="6">
        <v>43000</v>
      </c>
      <c r="P834" s="29"/>
      <c r="Q834" s="6">
        <f>O834-N834</f>
        <v>0</v>
      </c>
      <c r="R834" s="6">
        <f>N834-O834</f>
        <v>0</v>
      </c>
      <c r="S834" s="6"/>
      <c r="T834" s="6">
        <f>I834-O834</f>
        <v>8700</v>
      </c>
      <c r="U834" s="28">
        <f>O834/I834*100</f>
        <v>83.172147001934235</v>
      </c>
      <c r="V834" s="38"/>
      <c r="W834" s="38">
        <f>I834-O834</f>
        <v>8700</v>
      </c>
      <c r="X834" s="37">
        <f>O834/I834*100</f>
        <v>83.172147001934235</v>
      </c>
      <c r="Y834" s="6">
        <v>43000</v>
      </c>
    </row>
    <row r="835" spans="1:25" s="7" customFormat="1" ht="30" x14ac:dyDescent="0.25">
      <c r="A835" s="32">
        <v>411300</v>
      </c>
      <c r="B835" s="31" t="s">
        <v>221</v>
      </c>
      <c r="C835" s="31" t="s">
        <v>166</v>
      </c>
      <c r="D835" s="31" t="s">
        <v>235</v>
      </c>
      <c r="E835" s="31" t="s">
        <v>51</v>
      </c>
      <c r="F835" s="33" t="s">
        <v>14</v>
      </c>
      <c r="G835" s="38">
        <v>2535.1</v>
      </c>
      <c r="H835" s="38">
        <v>5940</v>
      </c>
      <c r="I835" s="38">
        <v>2000</v>
      </c>
      <c r="J835" s="38">
        <v>2000</v>
      </c>
      <c r="K835" s="37"/>
      <c r="L835" s="38"/>
      <c r="M835" s="38">
        <v>3000</v>
      </c>
      <c r="N835" s="38">
        <v>2000</v>
      </c>
      <c r="O835" s="38">
        <v>2000</v>
      </c>
      <c r="P835" s="37"/>
      <c r="Q835" s="6">
        <f>O835-N835</f>
        <v>0</v>
      </c>
      <c r="R835" s="6">
        <f>N835-O835</f>
        <v>0</v>
      </c>
      <c r="S835" s="6">
        <f>O835-I835</f>
        <v>0</v>
      </c>
      <c r="T835" s="6">
        <f>I835-O835</f>
        <v>0</v>
      </c>
      <c r="U835" s="28">
        <f>O835/I835*100</f>
        <v>100</v>
      </c>
      <c r="V835" s="38">
        <f>O835-I835</f>
        <v>0</v>
      </c>
      <c r="W835" s="38">
        <f>I835-O835</f>
        <v>0</v>
      </c>
      <c r="X835" s="37">
        <f>O835/I835*100</f>
        <v>100</v>
      </c>
      <c r="Y835" s="38">
        <v>2000</v>
      </c>
    </row>
    <row r="836" spans="1:25" s="7" customFormat="1" x14ac:dyDescent="0.25">
      <c r="A836" s="32">
        <v>411400</v>
      </c>
      <c r="B836" s="31" t="s">
        <v>221</v>
      </c>
      <c r="C836" s="31" t="s">
        <v>166</v>
      </c>
      <c r="D836" s="31" t="s">
        <v>234</v>
      </c>
      <c r="E836" s="31" t="s">
        <v>48</v>
      </c>
      <c r="F836" s="33" t="s">
        <v>13</v>
      </c>
      <c r="G836" s="38">
        <v>0</v>
      </c>
      <c r="H836" s="38">
        <v>990</v>
      </c>
      <c r="I836" s="38">
        <v>990</v>
      </c>
      <c r="J836" s="38">
        <v>990</v>
      </c>
      <c r="K836" s="37">
        <v>990</v>
      </c>
      <c r="L836" s="38"/>
      <c r="M836" s="38">
        <v>4000</v>
      </c>
      <c r="N836" s="38">
        <v>1000</v>
      </c>
      <c r="O836" s="38">
        <v>1000</v>
      </c>
      <c r="P836" s="37"/>
      <c r="Q836" s="6">
        <f>O836-N836</f>
        <v>0</v>
      </c>
      <c r="R836" s="6">
        <f>N836-O836</f>
        <v>0</v>
      </c>
      <c r="S836" s="6">
        <f>O836-I836</f>
        <v>10</v>
      </c>
      <c r="T836" s="6"/>
      <c r="U836" s="28">
        <f>O836/I836*100</f>
        <v>101.01010101010101</v>
      </c>
      <c r="V836" s="38">
        <f>O836-I836</f>
        <v>10</v>
      </c>
      <c r="W836" s="38"/>
      <c r="X836" s="37">
        <f>O836/I836*100</f>
        <v>101.01010101010101</v>
      </c>
      <c r="Y836" s="38">
        <v>1000</v>
      </c>
    </row>
    <row r="837" spans="1:25" s="7" customFormat="1" ht="30" x14ac:dyDescent="0.25">
      <c r="A837" s="32">
        <v>412200</v>
      </c>
      <c r="B837" s="31" t="s">
        <v>221</v>
      </c>
      <c r="C837" s="31" t="s">
        <v>166</v>
      </c>
      <c r="D837" s="31" t="s">
        <v>233</v>
      </c>
      <c r="E837" s="31" t="s">
        <v>45</v>
      </c>
      <c r="F837" s="33" t="s">
        <v>34</v>
      </c>
      <c r="G837" s="6">
        <v>22217.13</v>
      </c>
      <c r="H837" s="6">
        <v>26730</v>
      </c>
      <c r="I837" s="6">
        <v>26730</v>
      </c>
      <c r="J837" s="6">
        <v>25230</v>
      </c>
      <c r="K837" s="29">
        <v>17515.25</v>
      </c>
      <c r="L837" s="6"/>
      <c r="M837" s="6">
        <v>28940</v>
      </c>
      <c r="N837" s="6">
        <v>27000</v>
      </c>
      <c r="O837" s="6">
        <v>27000</v>
      </c>
      <c r="P837" s="29"/>
      <c r="Q837" s="6">
        <f>O837-N837</f>
        <v>0</v>
      </c>
      <c r="R837" s="6">
        <f>N837-O837</f>
        <v>0</v>
      </c>
      <c r="S837" s="6">
        <f>O837-I837</f>
        <v>270</v>
      </c>
      <c r="T837" s="6"/>
      <c r="U837" s="28">
        <f>O837/I837*100</f>
        <v>101.01010101010101</v>
      </c>
      <c r="V837" s="38">
        <f>O837-I837</f>
        <v>270</v>
      </c>
      <c r="W837" s="38"/>
      <c r="X837" s="37">
        <f>O837/I837*100</f>
        <v>101.01010101010101</v>
      </c>
      <c r="Y837" s="6">
        <v>27000</v>
      </c>
    </row>
    <row r="838" spans="1:25" s="7" customFormat="1" x14ac:dyDescent="0.25">
      <c r="A838" s="32">
        <v>412300</v>
      </c>
      <c r="B838" s="31" t="s">
        <v>221</v>
      </c>
      <c r="C838" s="31" t="s">
        <v>166</v>
      </c>
      <c r="D838" s="31" t="s">
        <v>232</v>
      </c>
      <c r="E838" s="31" t="s">
        <v>42</v>
      </c>
      <c r="F838" s="33" t="s">
        <v>49</v>
      </c>
      <c r="G838" s="6">
        <v>3469.98</v>
      </c>
      <c r="H838" s="6">
        <v>3960</v>
      </c>
      <c r="I838" s="6">
        <v>3500</v>
      </c>
      <c r="J838" s="6">
        <v>3500</v>
      </c>
      <c r="K838" s="29">
        <v>2647.17</v>
      </c>
      <c r="L838" s="6"/>
      <c r="M838" s="6">
        <v>3500</v>
      </c>
      <c r="N838" s="6">
        <v>3500</v>
      </c>
      <c r="O838" s="6">
        <v>3500</v>
      </c>
      <c r="P838" s="29"/>
      <c r="Q838" s="6">
        <f>O838-N838</f>
        <v>0</v>
      </c>
      <c r="R838" s="6">
        <f>N838-O838</f>
        <v>0</v>
      </c>
      <c r="S838" s="6">
        <f>O838-I838</f>
        <v>0</v>
      </c>
      <c r="T838" s="6">
        <f>I838-O838</f>
        <v>0</v>
      </c>
      <c r="U838" s="28">
        <f>O838/I838*100</f>
        <v>100</v>
      </c>
      <c r="V838" s="38">
        <f>O838-I838</f>
        <v>0</v>
      </c>
      <c r="W838" s="38">
        <f>I838-O838</f>
        <v>0</v>
      </c>
      <c r="X838" s="37">
        <f>O838/I838*100</f>
        <v>100</v>
      </c>
      <c r="Y838" s="6">
        <v>3500</v>
      </c>
    </row>
    <row r="839" spans="1:25" s="7" customFormat="1" x14ac:dyDescent="0.25">
      <c r="A839" s="32">
        <v>412500</v>
      </c>
      <c r="B839" s="31" t="s">
        <v>221</v>
      </c>
      <c r="C839" s="31" t="s">
        <v>166</v>
      </c>
      <c r="D839" s="31" t="s">
        <v>231</v>
      </c>
      <c r="E839" s="31" t="s">
        <v>230</v>
      </c>
      <c r="F839" s="33" t="s">
        <v>65</v>
      </c>
      <c r="G839" s="6">
        <v>4423.54</v>
      </c>
      <c r="H839" s="6">
        <v>4158</v>
      </c>
      <c r="I839" s="6">
        <v>6700</v>
      </c>
      <c r="J839" s="6">
        <v>6700</v>
      </c>
      <c r="K839" s="29">
        <v>6430.11</v>
      </c>
      <c r="L839" s="6"/>
      <c r="M839" s="6">
        <v>6700</v>
      </c>
      <c r="N839" s="6">
        <v>6700</v>
      </c>
      <c r="O839" s="6">
        <v>6700</v>
      </c>
      <c r="P839" s="29"/>
      <c r="Q839" s="6">
        <f>O839-N839</f>
        <v>0</v>
      </c>
      <c r="R839" s="6">
        <f>N839-O839</f>
        <v>0</v>
      </c>
      <c r="S839" s="6">
        <f>O839-I839</f>
        <v>0</v>
      </c>
      <c r="T839" s="6">
        <f>I839-O839</f>
        <v>0</v>
      </c>
      <c r="U839" s="28">
        <f>O839/I839*100</f>
        <v>100</v>
      </c>
      <c r="V839" s="38">
        <f>O839-I839</f>
        <v>0</v>
      </c>
      <c r="W839" s="38">
        <f>I839-O839</f>
        <v>0</v>
      </c>
      <c r="X839" s="37">
        <f>O839/I839*100</f>
        <v>100</v>
      </c>
      <c r="Y839" s="6">
        <v>6700</v>
      </c>
    </row>
    <row r="840" spans="1:25" s="7" customFormat="1" x14ac:dyDescent="0.25">
      <c r="A840" s="32">
        <v>412600</v>
      </c>
      <c r="B840" s="31" t="s">
        <v>221</v>
      </c>
      <c r="C840" s="31" t="s">
        <v>166</v>
      </c>
      <c r="D840" s="31" t="s">
        <v>229</v>
      </c>
      <c r="E840" s="31" t="s">
        <v>228</v>
      </c>
      <c r="F840" s="33" t="s">
        <v>46</v>
      </c>
      <c r="G840" s="6">
        <v>4980.6899999999996</v>
      </c>
      <c r="H840" s="6">
        <v>3960</v>
      </c>
      <c r="I840" s="6">
        <v>3000</v>
      </c>
      <c r="J840" s="6">
        <v>4500</v>
      </c>
      <c r="K840" s="29">
        <v>2351.7399999999998</v>
      </c>
      <c r="L840" s="6"/>
      <c r="M840" s="6">
        <v>10000</v>
      </c>
      <c r="N840" s="6">
        <v>4700</v>
      </c>
      <c r="O840" s="6">
        <v>4700</v>
      </c>
      <c r="P840" s="29"/>
      <c r="Q840" s="6">
        <f>O840-N840</f>
        <v>0</v>
      </c>
      <c r="R840" s="6">
        <f>N840-O840</f>
        <v>0</v>
      </c>
      <c r="S840" s="6">
        <f>O840-I840</f>
        <v>1700</v>
      </c>
      <c r="T840" s="6"/>
      <c r="U840" s="28">
        <f>O840/I840*100</f>
        <v>156.66666666666666</v>
      </c>
      <c r="V840" s="38">
        <f>O840-I840</f>
        <v>1700</v>
      </c>
      <c r="W840" s="38"/>
      <c r="X840" s="37">
        <f>O840/I840*100</f>
        <v>156.66666666666666</v>
      </c>
      <c r="Y840" s="6">
        <v>4700</v>
      </c>
    </row>
    <row r="841" spans="1:25" s="65" customFormat="1" x14ac:dyDescent="0.25">
      <c r="A841" s="32">
        <v>412700</v>
      </c>
      <c r="B841" s="31" t="s">
        <v>221</v>
      </c>
      <c r="C841" s="31" t="s">
        <v>166</v>
      </c>
      <c r="D841" s="31" t="s">
        <v>227</v>
      </c>
      <c r="E841" s="31" t="s">
        <v>226</v>
      </c>
      <c r="F841" s="33" t="s">
        <v>43</v>
      </c>
      <c r="G841" s="6">
        <v>2922.96</v>
      </c>
      <c r="H841" s="6">
        <v>3465</v>
      </c>
      <c r="I841" s="6">
        <v>3500</v>
      </c>
      <c r="J841" s="6">
        <v>3500</v>
      </c>
      <c r="K841" s="29">
        <v>2968.39</v>
      </c>
      <c r="L841" s="6"/>
      <c r="M841" s="6">
        <v>4060</v>
      </c>
      <c r="N841" s="6">
        <v>3800</v>
      </c>
      <c r="O841" s="6">
        <v>3800</v>
      </c>
      <c r="P841" s="29"/>
      <c r="Q841" s="6">
        <f>O841-N841</f>
        <v>0</v>
      </c>
      <c r="R841" s="6">
        <f>N841-O841</f>
        <v>0</v>
      </c>
      <c r="S841" s="6">
        <f>O841-I841</f>
        <v>300</v>
      </c>
      <c r="T841" s="6"/>
      <c r="U841" s="28">
        <f>O841/I841*100</f>
        <v>108.57142857142857</v>
      </c>
      <c r="V841" s="38">
        <f>O841-I841</f>
        <v>300</v>
      </c>
      <c r="W841" s="38"/>
      <c r="X841" s="37">
        <f>O841/I841*100</f>
        <v>108.57142857142857</v>
      </c>
      <c r="Y841" s="6">
        <v>3800</v>
      </c>
    </row>
    <row r="842" spans="1:25" x14ac:dyDescent="0.25">
      <c r="A842" s="32">
        <v>412900</v>
      </c>
      <c r="B842" s="31" t="s">
        <v>221</v>
      </c>
      <c r="C842" s="31" t="s">
        <v>166</v>
      </c>
      <c r="D842" s="31" t="s">
        <v>225</v>
      </c>
      <c r="E842" s="31" t="s">
        <v>224</v>
      </c>
      <c r="F842" s="33" t="s">
        <v>40</v>
      </c>
      <c r="G842" s="6">
        <v>16574.82</v>
      </c>
      <c r="H842" s="6">
        <v>16810</v>
      </c>
      <c r="I842" s="6">
        <v>16000</v>
      </c>
      <c r="J842" s="6">
        <v>17500</v>
      </c>
      <c r="K842" s="29">
        <v>11951.64</v>
      </c>
      <c r="L842" s="6"/>
      <c r="M842" s="6">
        <v>40020</v>
      </c>
      <c r="N842" s="6">
        <v>18000</v>
      </c>
      <c r="O842" s="6">
        <v>18000</v>
      </c>
      <c r="P842" s="29"/>
      <c r="Q842" s="6">
        <f>O842-N842</f>
        <v>0</v>
      </c>
      <c r="R842" s="6">
        <f>N842-O842</f>
        <v>0</v>
      </c>
      <c r="S842" s="6">
        <f>O842-I842</f>
        <v>2000</v>
      </c>
      <c r="T842" s="6"/>
      <c r="U842" s="28">
        <f>O842/I842*100</f>
        <v>112.5</v>
      </c>
      <c r="V842" s="38">
        <f>O842-I842</f>
        <v>2000</v>
      </c>
      <c r="W842" s="38"/>
      <c r="X842" s="37">
        <f>O842/I842*100</f>
        <v>112.5</v>
      </c>
      <c r="Y842" s="6">
        <v>18000</v>
      </c>
    </row>
    <row r="843" spans="1:25" ht="45" customHeight="1" x14ac:dyDescent="0.25">
      <c r="A843" s="32">
        <v>511200</v>
      </c>
      <c r="B843" s="31" t="s">
        <v>221</v>
      </c>
      <c r="C843" s="31" t="s">
        <v>166</v>
      </c>
      <c r="D843" s="31" t="s">
        <v>28</v>
      </c>
      <c r="E843" s="31" t="s">
        <v>223</v>
      </c>
      <c r="F843" s="33" t="s">
        <v>222</v>
      </c>
      <c r="G843" s="6"/>
      <c r="H843" s="6"/>
      <c r="I843" s="6"/>
      <c r="J843" s="6"/>
      <c r="K843" s="29"/>
      <c r="L843" s="6"/>
      <c r="M843" s="6">
        <v>20500</v>
      </c>
      <c r="N843" s="6">
        <v>14500</v>
      </c>
      <c r="O843" s="6">
        <v>14500</v>
      </c>
      <c r="P843" s="29"/>
      <c r="Q843" s="6">
        <f>O843-N843</f>
        <v>0</v>
      </c>
      <c r="R843" s="6">
        <f>N843-O843</f>
        <v>0</v>
      </c>
      <c r="S843" s="6">
        <f>O843-I843</f>
        <v>14500</v>
      </c>
      <c r="T843" s="6"/>
      <c r="U843" s="28"/>
      <c r="V843" s="38">
        <f>O843-I843</f>
        <v>14500</v>
      </c>
      <c r="W843" s="38"/>
      <c r="X843" s="37"/>
      <c r="Y843" s="6">
        <v>14500</v>
      </c>
    </row>
    <row r="844" spans="1:25" x14ac:dyDescent="0.25">
      <c r="A844" s="32">
        <v>511300</v>
      </c>
      <c r="B844" s="31" t="s">
        <v>221</v>
      </c>
      <c r="C844" s="31" t="s">
        <v>166</v>
      </c>
      <c r="D844" s="31" t="s">
        <v>220</v>
      </c>
      <c r="E844" s="31" t="s">
        <v>219</v>
      </c>
      <c r="F844" s="33" t="s">
        <v>56</v>
      </c>
      <c r="G844" s="6">
        <v>1969.96</v>
      </c>
      <c r="H844" s="6">
        <v>1980</v>
      </c>
      <c r="I844" s="6">
        <v>1980</v>
      </c>
      <c r="J844" s="6">
        <v>1980</v>
      </c>
      <c r="K844" s="29"/>
      <c r="L844" s="6"/>
      <c r="M844" s="6">
        <v>43100</v>
      </c>
      <c r="N844" s="6">
        <v>5500</v>
      </c>
      <c r="O844" s="6">
        <v>5500</v>
      </c>
      <c r="P844" s="29"/>
      <c r="Q844" s="6">
        <f>O844-N844</f>
        <v>0</v>
      </c>
      <c r="R844" s="6">
        <f>N844-O844</f>
        <v>0</v>
      </c>
      <c r="S844" s="6">
        <f>O844-I844</f>
        <v>3520</v>
      </c>
      <c r="T844" s="6"/>
      <c r="U844" s="28">
        <f>O844/I844*100</f>
        <v>277.77777777777777</v>
      </c>
      <c r="V844" s="38">
        <f>O844-I844</f>
        <v>3520</v>
      </c>
      <c r="W844" s="38"/>
      <c r="X844" s="37">
        <f>O844/I844*100</f>
        <v>277.77777777777777</v>
      </c>
      <c r="Y844" s="6">
        <v>5500</v>
      </c>
    </row>
    <row r="845" spans="1:25" s="7" customFormat="1" ht="45" x14ac:dyDescent="0.25">
      <c r="A845" s="32">
        <v>638100</v>
      </c>
      <c r="B845" s="31" t="s">
        <v>85</v>
      </c>
      <c r="C845" s="31"/>
      <c r="D845" s="31" t="s">
        <v>218</v>
      </c>
      <c r="E845" s="31" t="s">
        <v>217</v>
      </c>
      <c r="F845" s="33" t="s">
        <v>216</v>
      </c>
      <c r="G845" s="6">
        <v>1627.81</v>
      </c>
      <c r="H845" s="6">
        <v>0</v>
      </c>
      <c r="I845" s="6">
        <v>0</v>
      </c>
      <c r="J845" s="6">
        <v>0</v>
      </c>
      <c r="K845" s="29"/>
      <c r="L845" s="6"/>
      <c r="M845" s="6">
        <v>0</v>
      </c>
      <c r="N845" s="6">
        <v>0</v>
      </c>
      <c r="O845" s="6">
        <v>0</v>
      </c>
      <c r="P845" s="29"/>
      <c r="Q845" s="6">
        <f>O845-N845</f>
        <v>0</v>
      </c>
      <c r="R845" s="6">
        <f>N845-O845</f>
        <v>0</v>
      </c>
      <c r="S845" s="6">
        <f>O845-I845</f>
        <v>0</v>
      </c>
      <c r="T845" s="6">
        <f>I845-O845</f>
        <v>0</v>
      </c>
      <c r="U845" s="28"/>
      <c r="V845" s="38">
        <f>O845-I845</f>
        <v>0</v>
      </c>
      <c r="W845" s="38">
        <f>I845-O845</f>
        <v>0</v>
      </c>
      <c r="X845" s="37"/>
      <c r="Y845" s="6">
        <v>0</v>
      </c>
    </row>
    <row r="846" spans="1:25" s="7" customFormat="1" ht="30" x14ac:dyDescent="0.25">
      <c r="A846" s="64"/>
      <c r="B846" s="63"/>
      <c r="C846" s="63"/>
      <c r="D846" s="63"/>
      <c r="E846" s="63"/>
      <c r="F846" s="62" t="s">
        <v>215</v>
      </c>
      <c r="G846" s="59">
        <f>SUM(G847+G861)</f>
        <v>125442.79999999999</v>
      </c>
      <c r="H846" s="59">
        <f>SUM(H847+H861)</f>
        <v>144966</v>
      </c>
      <c r="I846" s="59">
        <f>SUM(I847+I861)</f>
        <v>140966</v>
      </c>
      <c r="J846" s="59">
        <f>SUM(J847+J861)</f>
        <v>140966</v>
      </c>
      <c r="K846" s="61">
        <f>SUM(K847+K861)</f>
        <v>92451.7</v>
      </c>
      <c r="L846" s="59">
        <f>SUM(L847+L861)</f>
        <v>0</v>
      </c>
      <c r="M846" s="59">
        <f>SUM(M847+M861)</f>
        <v>168840</v>
      </c>
      <c r="N846" s="59">
        <f>SUM(N847+N861)</f>
        <v>153200</v>
      </c>
      <c r="O846" s="59">
        <f>SUM(O847+O861)</f>
        <v>153200</v>
      </c>
      <c r="P846" s="59">
        <f>SUM(P847+P861)</f>
        <v>0</v>
      </c>
      <c r="Q846" s="59">
        <f>SUM(Q847+Q861)</f>
        <v>0</v>
      </c>
      <c r="R846" s="59">
        <f>SUM(R847+R861)</f>
        <v>0</v>
      </c>
      <c r="S846" s="59">
        <f>SUM(S847+S861)</f>
        <v>20272</v>
      </c>
      <c r="T846" s="59">
        <f>SUM(T847+T861)</f>
        <v>8038</v>
      </c>
      <c r="U846" s="59">
        <f>SUM(U847+U861)</f>
        <v>1316.0660205203912</v>
      </c>
      <c r="V846" s="59">
        <f>SUM(V847+V861)</f>
        <v>20272</v>
      </c>
      <c r="W846" s="59">
        <f>SUM(W847+W861)</f>
        <v>8038</v>
      </c>
      <c r="X846" s="60">
        <f>O846/I846*100</f>
        <v>108.67868847807271</v>
      </c>
      <c r="Y846" s="59">
        <f>SUM(Y847+Y861)</f>
        <v>135200</v>
      </c>
    </row>
    <row r="847" spans="1:25" s="7" customFormat="1" ht="30" x14ac:dyDescent="0.25">
      <c r="A847" s="58"/>
      <c r="B847" s="57"/>
      <c r="C847" s="57"/>
      <c r="D847" s="57"/>
      <c r="E847" s="57"/>
      <c r="F847" s="55" t="s">
        <v>214</v>
      </c>
      <c r="G847" s="48">
        <f>SUM(G849:G860)</f>
        <v>80049.799999999988</v>
      </c>
      <c r="H847" s="48">
        <f>SUM(H849:H860)</f>
        <v>91506</v>
      </c>
      <c r="I847" s="48">
        <f>SUM(I849:I860)</f>
        <v>89256</v>
      </c>
      <c r="J847" s="48">
        <f>SUM(J849:J860)</f>
        <v>89256</v>
      </c>
      <c r="K847" s="49">
        <f>SUM(K849:K860)</f>
        <v>64081.7</v>
      </c>
      <c r="L847" s="48">
        <f>SUM(L849:L860)</f>
        <v>0</v>
      </c>
      <c r="M847" s="48">
        <f>SUM(M849:M860)</f>
        <v>115840</v>
      </c>
      <c r="N847" s="48">
        <f>SUM(N849:N860)</f>
        <v>106500</v>
      </c>
      <c r="O847" s="48">
        <f>SUM(O849:O860)</f>
        <v>106500</v>
      </c>
      <c r="P847" s="48">
        <f>SUM(P849:P860)</f>
        <v>0</v>
      </c>
      <c r="Q847" s="48">
        <f>SUM(Q849:Q860)</f>
        <v>0</v>
      </c>
      <c r="R847" s="48">
        <f>SUM(R849:R860)</f>
        <v>0</v>
      </c>
      <c r="S847" s="48">
        <f>SUM(S849:S860)</f>
        <v>19862</v>
      </c>
      <c r="T847" s="48">
        <f>SUM(T849:T860)</f>
        <v>2618</v>
      </c>
      <c r="U847" s="48">
        <f>SUM(U849:U860)</f>
        <v>747.53970792311497</v>
      </c>
      <c r="V847" s="48">
        <f>SUM(V849:V860)</f>
        <v>19862</v>
      </c>
      <c r="W847" s="48">
        <f>SUM(W849:W860)</f>
        <v>2618</v>
      </c>
      <c r="X847" s="49">
        <f>O847/I847*100</f>
        <v>119.31970959935467</v>
      </c>
      <c r="Y847" s="48">
        <f>SUM(Y849:Y860)</f>
        <v>88500</v>
      </c>
    </row>
    <row r="848" spans="1:25" s="7" customFormat="1" x14ac:dyDescent="0.25">
      <c r="A848" s="58"/>
      <c r="B848" s="57"/>
      <c r="C848" s="57"/>
      <c r="D848" s="57"/>
      <c r="E848" s="57"/>
      <c r="F848" s="52" t="s">
        <v>185</v>
      </c>
      <c r="G848" s="48"/>
      <c r="H848" s="48"/>
      <c r="I848" s="48"/>
      <c r="J848" s="48"/>
      <c r="K848" s="49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9"/>
      <c r="Y848" s="48"/>
    </row>
    <row r="849" spans="1:25" s="7" customFormat="1" x14ac:dyDescent="0.25">
      <c r="A849" s="32">
        <v>411100</v>
      </c>
      <c r="B849" s="31" t="s">
        <v>167</v>
      </c>
      <c r="C849" s="31" t="s">
        <v>166</v>
      </c>
      <c r="D849" s="31" t="s">
        <v>213</v>
      </c>
      <c r="E849" s="31" t="s">
        <v>212</v>
      </c>
      <c r="F849" s="33" t="s">
        <v>211</v>
      </c>
      <c r="G849" s="38">
        <v>49889.24</v>
      </c>
      <c r="H849" s="38">
        <v>55965</v>
      </c>
      <c r="I849" s="38">
        <v>56515</v>
      </c>
      <c r="J849" s="38">
        <v>56515</v>
      </c>
      <c r="K849" s="37">
        <v>42367.199999999997</v>
      </c>
      <c r="L849" s="38"/>
      <c r="M849" s="38">
        <v>78400</v>
      </c>
      <c r="N849" s="38">
        <v>74500</v>
      </c>
      <c r="O849" s="38">
        <v>74500</v>
      </c>
      <c r="P849" s="37"/>
      <c r="Q849" s="6">
        <f>O849-N849</f>
        <v>0</v>
      </c>
      <c r="R849" s="6">
        <f>N849-O849</f>
        <v>0</v>
      </c>
      <c r="S849" s="6">
        <f>O849-I849</f>
        <v>17985</v>
      </c>
      <c r="T849" s="6"/>
      <c r="U849" s="28">
        <f>O849/I849*100</f>
        <v>131.82340971423517</v>
      </c>
      <c r="V849" s="38">
        <f>O849-I849</f>
        <v>17985</v>
      </c>
      <c r="W849" s="38"/>
      <c r="X849" s="37">
        <f>O849/I849*100</f>
        <v>131.82340971423517</v>
      </c>
      <c r="Y849" s="38">
        <v>56500</v>
      </c>
    </row>
    <row r="850" spans="1:25" s="7" customFormat="1" ht="30" x14ac:dyDescent="0.25">
      <c r="A850" s="32">
        <v>411200</v>
      </c>
      <c r="B850" s="31" t="s">
        <v>167</v>
      </c>
      <c r="C850" s="31" t="s">
        <v>166</v>
      </c>
      <c r="D850" s="31" t="s">
        <v>210</v>
      </c>
      <c r="E850" s="31" t="s">
        <v>209</v>
      </c>
      <c r="F850" s="33" t="s">
        <v>208</v>
      </c>
      <c r="G850" s="38">
        <v>7571.18</v>
      </c>
      <c r="H850" s="38">
        <v>7128</v>
      </c>
      <c r="I850" s="38">
        <v>7128</v>
      </c>
      <c r="J850" s="38">
        <v>7128</v>
      </c>
      <c r="K850" s="37">
        <v>5145</v>
      </c>
      <c r="L850" s="38"/>
      <c r="M850" s="38">
        <v>11440</v>
      </c>
      <c r="N850" s="38">
        <v>9000</v>
      </c>
      <c r="O850" s="38">
        <v>9000</v>
      </c>
      <c r="P850" s="37"/>
      <c r="Q850" s="6">
        <f>O850-N850</f>
        <v>0</v>
      </c>
      <c r="R850" s="6">
        <f>N850-O850</f>
        <v>0</v>
      </c>
      <c r="S850" s="6">
        <f>O850-I850</f>
        <v>1872</v>
      </c>
      <c r="T850" s="6"/>
      <c r="U850" s="28">
        <f>O850/I850*100</f>
        <v>126.26262626262626</v>
      </c>
      <c r="V850" s="38">
        <f>O850-I850</f>
        <v>1872</v>
      </c>
      <c r="W850" s="38"/>
      <c r="X850" s="37">
        <f>O850/I850*100</f>
        <v>126.26262626262626</v>
      </c>
      <c r="Y850" s="38">
        <v>9000</v>
      </c>
    </row>
    <row r="851" spans="1:25" s="7" customFormat="1" ht="30" x14ac:dyDescent="0.25">
      <c r="A851" s="32">
        <v>411300</v>
      </c>
      <c r="B851" s="31" t="s">
        <v>167</v>
      </c>
      <c r="C851" s="31" t="s">
        <v>166</v>
      </c>
      <c r="D851" s="31" t="s">
        <v>207</v>
      </c>
      <c r="E851" s="31" t="s">
        <v>206</v>
      </c>
      <c r="F851" s="33" t="s">
        <v>205</v>
      </c>
      <c r="G851" s="38">
        <v>0</v>
      </c>
      <c r="H851" s="38">
        <v>0</v>
      </c>
      <c r="I851" s="38">
        <v>0</v>
      </c>
      <c r="J851" s="38">
        <v>0</v>
      </c>
      <c r="K851" s="37"/>
      <c r="L851" s="38"/>
      <c r="M851" s="38">
        <v>0</v>
      </c>
      <c r="N851" s="38">
        <v>0</v>
      </c>
      <c r="O851" s="38">
        <v>0</v>
      </c>
      <c r="P851" s="37"/>
      <c r="Q851" s="6">
        <f>O851-N851</f>
        <v>0</v>
      </c>
      <c r="R851" s="6">
        <f>N851-O851</f>
        <v>0</v>
      </c>
      <c r="S851" s="6">
        <f>O851-I851</f>
        <v>0</v>
      </c>
      <c r="T851" s="6">
        <f>I851-O851</f>
        <v>0</v>
      </c>
      <c r="U851" s="28"/>
      <c r="V851" s="38">
        <f>O851-I851</f>
        <v>0</v>
      </c>
      <c r="W851" s="38">
        <f>I851-O851</f>
        <v>0</v>
      </c>
      <c r="X851" s="37"/>
      <c r="Y851" s="38">
        <v>0</v>
      </c>
    </row>
    <row r="852" spans="1:25" s="7" customFormat="1" x14ac:dyDescent="0.25">
      <c r="A852" s="32">
        <v>411400</v>
      </c>
      <c r="B852" s="31" t="s">
        <v>167</v>
      </c>
      <c r="C852" s="31" t="s">
        <v>166</v>
      </c>
      <c r="D852" s="31" t="s">
        <v>204</v>
      </c>
      <c r="E852" s="31" t="s">
        <v>203</v>
      </c>
      <c r="F852" s="33" t="s">
        <v>13</v>
      </c>
      <c r="G852" s="38">
        <v>0</v>
      </c>
      <c r="H852" s="38">
        <v>0</v>
      </c>
      <c r="I852" s="38">
        <v>0</v>
      </c>
      <c r="J852" s="38">
        <v>0</v>
      </c>
      <c r="K852" s="37"/>
      <c r="L852" s="38"/>
      <c r="M852" s="38">
        <v>0</v>
      </c>
      <c r="N852" s="38">
        <v>0</v>
      </c>
      <c r="O852" s="38">
        <v>0</v>
      </c>
      <c r="P852" s="37"/>
      <c r="Q852" s="6">
        <f>O852-N852</f>
        <v>0</v>
      </c>
      <c r="R852" s="6">
        <f>N852-O852</f>
        <v>0</v>
      </c>
      <c r="S852" s="6">
        <f>O852-I852</f>
        <v>0</v>
      </c>
      <c r="T852" s="6">
        <f>I852-O852</f>
        <v>0</v>
      </c>
      <c r="U852" s="28"/>
      <c r="V852" s="38">
        <f>O852-I852</f>
        <v>0</v>
      </c>
      <c r="W852" s="38">
        <f>I852-O852</f>
        <v>0</v>
      </c>
      <c r="X852" s="37"/>
      <c r="Y852" s="38">
        <v>0</v>
      </c>
    </row>
    <row r="853" spans="1:25" s="7" customFormat="1" ht="30" x14ac:dyDescent="0.25">
      <c r="A853" s="32">
        <v>412200</v>
      </c>
      <c r="B853" s="31" t="s">
        <v>167</v>
      </c>
      <c r="C853" s="31" t="s">
        <v>166</v>
      </c>
      <c r="D853" s="31" t="s">
        <v>202</v>
      </c>
      <c r="E853" s="31" t="s">
        <v>201</v>
      </c>
      <c r="F853" s="33" t="s">
        <v>34</v>
      </c>
      <c r="G853" s="38">
        <v>5118.68</v>
      </c>
      <c r="H853" s="38">
        <v>5940</v>
      </c>
      <c r="I853" s="38">
        <v>6740</v>
      </c>
      <c r="J853" s="38">
        <v>6740</v>
      </c>
      <c r="K853" s="37">
        <v>3867</v>
      </c>
      <c r="L853" s="38"/>
      <c r="M853" s="38">
        <v>7000</v>
      </c>
      <c r="N853" s="38">
        <v>6000</v>
      </c>
      <c r="O853" s="38">
        <v>6000</v>
      </c>
      <c r="P853" s="37"/>
      <c r="Q853" s="6">
        <f>O853-N853</f>
        <v>0</v>
      </c>
      <c r="R853" s="6">
        <f>N853-O853</f>
        <v>0</v>
      </c>
      <c r="S853" s="6"/>
      <c r="T853" s="6">
        <f>I853-O853</f>
        <v>740</v>
      </c>
      <c r="U853" s="28">
        <f>O853/I853*100</f>
        <v>89.020771513353111</v>
      </c>
      <c r="V853" s="38"/>
      <c r="W853" s="38">
        <f>I853-O853</f>
        <v>740</v>
      </c>
      <c r="X853" s="37">
        <f>O853/I853*100</f>
        <v>89.020771513353111</v>
      </c>
      <c r="Y853" s="38">
        <v>6000</v>
      </c>
    </row>
    <row r="854" spans="1:25" s="7" customFormat="1" x14ac:dyDescent="0.25">
      <c r="A854" s="32">
        <v>412300</v>
      </c>
      <c r="B854" s="31" t="s">
        <v>167</v>
      </c>
      <c r="C854" s="31" t="s">
        <v>166</v>
      </c>
      <c r="D854" s="31" t="s">
        <v>200</v>
      </c>
      <c r="E854" s="31" t="s">
        <v>199</v>
      </c>
      <c r="F854" s="33" t="s">
        <v>11</v>
      </c>
      <c r="G854" s="38">
        <v>1363.24</v>
      </c>
      <c r="H854" s="38">
        <v>1188</v>
      </c>
      <c r="I854" s="38">
        <v>1188</v>
      </c>
      <c r="J854" s="38">
        <v>1188</v>
      </c>
      <c r="K854" s="37">
        <v>3.1</v>
      </c>
      <c r="L854" s="38"/>
      <c r="M854" s="38">
        <v>1000</v>
      </c>
      <c r="N854" s="38">
        <v>800</v>
      </c>
      <c r="O854" s="38">
        <v>800</v>
      </c>
      <c r="P854" s="37"/>
      <c r="Q854" s="6">
        <f>O854-N854</f>
        <v>0</v>
      </c>
      <c r="R854" s="6">
        <f>N854-O854</f>
        <v>0</v>
      </c>
      <c r="S854" s="6"/>
      <c r="T854" s="6">
        <f>I854-O854</f>
        <v>388</v>
      </c>
      <c r="U854" s="28">
        <f>O854/I854*100</f>
        <v>67.34006734006735</v>
      </c>
      <c r="V854" s="38"/>
      <c r="W854" s="38">
        <f>I854-O854</f>
        <v>388</v>
      </c>
      <c r="X854" s="37">
        <f>O854/I854*100</f>
        <v>67.34006734006735</v>
      </c>
      <c r="Y854" s="38">
        <v>800</v>
      </c>
    </row>
    <row r="855" spans="1:25" s="7" customFormat="1" x14ac:dyDescent="0.25">
      <c r="A855" s="32">
        <v>412500</v>
      </c>
      <c r="B855" s="31" t="s">
        <v>167</v>
      </c>
      <c r="C855" s="31" t="s">
        <v>166</v>
      </c>
      <c r="D855" s="32">
        <v>459</v>
      </c>
      <c r="E855" s="32">
        <v>524</v>
      </c>
      <c r="F855" s="33" t="s">
        <v>198</v>
      </c>
      <c r="G855" s="38">
        <v>866.12</v>
      </c>
      <c r="H855" s="38">
        <v>495</v>
      </c>
      <c r="I855" s="38">
        <v>495</v>
      </c>
      <c r="J855" s="38">
        <v>495</v>
      </c>
      <c r="K855" s="37">
        <v>127.4</v>
      </c>
      <c r="L855" s="38"/>
      <c r="M855" s="38">
        <v>500</v>
      </c>
      <c r="N855" s="38">
        <v>500</v>
      </c>
      <c r="O855" s="38">
        <v>500</v>
      </c>
      <c r="P855" s="37"/>
      <c r="Q855" s="6">
        <f>O855-N855</f>
        <v>0</v>
      </c>
      <c r="R855" s="6">
        <f>N855-O855</f>
        <v>0</v>
      </c>
      <c r="S855" s="6">
        <f>O855-I855</f>
        <v>5</v>
      </c>
      <c r="T855" s="6"/>
      <c r="U855" s="28">
        <f>O855/I855*100</f>
        <v>101.01010101010101</v>
      </c>
      <c r="V855" s="38">
        <f>O855-I855</f>
        <v>5</v>
      </c>
      <c r="W855" s="38"/>
      <c r="X855" s="37">
        <f>O855/I855*100</f>
        <v>101.01010101010101</v>
      </c>
      <c r="Y855" s="38">
        <v>500</v>
      </c>
    </row>
    <row r="856" spans="1:25" s="7" customFormat="1" x14ac:dyDescent="0.25">
      <c r="A856" s="32">
        <v>412600</v>
      </c>
      <c r="B856" s="31" t="s">
        <v>167</v>
      </c>
      <c r="C856" s="31" t="s">
        <v>166</v>
      </c>
      <c r="D856" s="31" t="s">
        <v>197</v>
      </c>
      <c r="E856" s="31" t="s">
        <v>196</v>
      </c>
      <c r="F856" s="33" t="s">
        <v>46</v>
      </c>
      <c r="G856" s="38">
        <v>144.19999999999999</v>
      </c>
      <c r="H856" s="38">
        <v>297</v>
      </c>
      <c r="I856" s="38">
        <v>297</v>
      </c>
      <c r="J856" s="38">
        <v>297</v>
      </c>
      <c r="K856" s="37">
        <v>50</v>
      </c>
      <c r="L856" s="38"/>
      <c r="M856" s="38">
        <v>300</v>
      </c>
      <c r="N856" s="38">
        <v>200</v>
      </c>
      <c r="O856" s="38">
        <v>200</v>
      </c>
      <c r="P856" s="37"/>
      <c r="Q856" s="6">
        <f>O856-N856</f>
        <v>0</v>
      </c>
      <c r="R856" s="6">
        <f>N856-O856</f>
        <v>0</v>
      </c>
      <c r="S856" s="6"/>
      <c r="T856" s="6">
        <f>I856-O856</f>
        <v>97</v>
      </c>
      <c r="U856" s="28">
        <f>O856/I856*100</f>
        <v>67.34006734006735</v>
      </c>
      <c r="V856" s="38"/>
      <c r="W856" s="38">
        <f>I856-O856</f>
        <v>97</v>
      </c>
      <c r="X856" s="37">
        <f>O856/I856*100</f>
        <v>67.34006734006735</v>
      </c>
      <c r="Y856" s="38">
        <v>200</v>
      </c>
    </row>
    <row r="857" spans="1:25" x14ac:dyDescent="0.25">
      <c r="A857" s="32">
        <v>412700</v>
      </c>
      <c r="B857" s="31" t="s">
        <v>167</v>
      </c>
      <c r="C857" s="31" t="s">
        <v>166</v>
      </c>
      <c r="D857" s="31" t="s">
        <v>195</v>
      </c>
      <c r="E857" s="31" t="s">
        <v>194</v>
      </c>
      <c r="F857" s="33" t="s">
        <v>43</v>
      </c>
      <c r="G857" s="38">
        <v>530.78</v>
      </c>
      <c r="H857" s="38">
        <v>693</v>
      </c>
      <c r="I857" s="38">
        <v>693</v>
      </c>
      <c r="J857" s="38">
        <v>693</v>
      </c>
      <c r="K857" s="37">
        <v>316</v>
      </c>
      <c r="L857" s="38"/>
      <c r="M857" s="38">
        <v>700</v>
      </c>
      <c r="N857" s="38">
        <v>500</v>
      </c>
      <c r="O857" s="38">
        <v>500</v>
      </c>
      <c r="P857" s="37"/>
      <c r="Q857" s="6">
        <f>O857-N857</f>
        <v>0</v>
      </c>
      <c r="R857" s="6">
        <f>N857-O857</f>
        <v>0</v>
      </c>
      <c r="S857" s="6"/>
      <c r="T857" s="6">
        <f>I857-O857</f>
        <v>193</v>
      </c>
      <c r="U857" s="28">
        <f>O857/I857*100</f>
        <v>72.150072150072148</v>
      </c>
      <c r="V857" s="38"/>
      <c r="W857" s="38">
        <f>I857-O857</f>
        <v>193</v>
      </c>
      <c r="X857" s="37">
        <f>O857/I857*100</f>
        <v>72.150072150072148</v>
      </c>
      <c r="Y857" s="38">
        <v>500</v>
      </c>
    </row>
    <row r="858" spans="1:25" x14ac:dyDescent="0.25">
      <c r="A858" s="32">
        <v>412900</v>
      </c>
      <c r="B858" s="31" t="s">
        <v>167</v>
      </c>
      <c r="C858" s="31" t="s">
        <v>166</v>
      </c>
      <c r="D858" s="31" t="s">
        <v>193</v>
      </c>
      <c r="E858" s="31" t="s">
        <v>192</v>
      </c>
      <c r="F858" s="33" t="s">
        <v>40</v>
      </c>
      <c r="G858" s="38">
        <v>14566.36</v>
      </c>
      <c r="H858" s="38">
        <v>19800</v>
      </c>
      <c r="I858" s="38">
        <v>16200</v>
      </c>
      <c r="J858" s="38">
        <v>16200</v>
      </c>
      <c r="K858" s="37">
        <v>12206</v>
      </c>
      <c r="L858" s="38"/>
      <c r="M858" s="38">
        <v>16500</v>
      </c>
      <c r="N858" s="38">
        <v>15000</v>
      </c>
      <c r="O858" s="38">
        <v>15000</v>
      </c>
      <c r="P858" s="37"/>
      <c r="Q858" s="6">
        <f>O858-N858</f>
        <v>0</v>
      </c>
      <c r="R858" s="6">
        <f>N858-O858</f>
        <v>0</v>
      </c>
      <c r="S858" s="6"/>
      <c r="T858" s="6">
        <f>I858-O858</f>
        <v>1200</v>
      </c>
      <c r="U858" s="28">
        <f>O858/I858*100</f>
        <v>92.592592592592595</v>
      </c>
      <c r="V858" s="38"/>
      <c r="W858" s="38">
        <f>I858-O858</f>
        <v>1200</v>
      </c>
      <c r="X858" s="37">
        <f>O858/I858*100</f>
        <v>92.592592592592595</v>
      </c>
      <c r="Y858" s="38">
        <v>15000</v>
      </c>
    </row>
    <row r="859" spans="1:25" x14ac:dyDescent="0.25">
      <c r="A859" s="32">
        <v>511300</v>
      </c>
      <c r="B859" s="31" t="s">
        <v>167</v>
      </c>
      <c r="C859" s="31" t="s">
        <v>166</v>
      </c>
      <c r="D859" s="31" t="s">
        <v>191</v>
      </c>
      <c r="E859" s="31" t="s">
        <v>190</v>
      </c>
      <c r="F859" s="33" t="s">
        <v>56</v>
      </c>
      <c r="G859" s="38">
        <v>0</v>
      </c>
      <c r="H859" s="38">
        <v>0</v>
      </c>
      <c r="I859" s="38">
        <v>0</v>
      </c>
      <c r="J859" s="38">
        <v>0</v>
      </c>
      <c r="K859" s="37"/>
      <c r="L859" s="38"/>
      <c r="M859" s="38">
        <v>0</v>
      </c>
      <c r="N859" s="38">
        <v>0</v>
      </c>
      <c r="O859" s="38">
        <v>0</v>
      </c>
      <c r="P859" s="37"/>
      <c r="Q859" s="6">
        <f>O859-N859</f>
        <v>0</v>
      </c>
      <c r="R859" s="6">
        <f>N859-O859</f>
        <v>0</v>
      </c>
      <c r="S859" s="6">
        <f>O859-I859</f>
        <v>0</v>
      </c>
      <c r="T859" s="6">
        <f>I859-O859</f>
        <v>0</v>
      </c>
      <c r="U859" s="28"/>
      <c r="V859" s="38">
        <f>O859-I859</f>
        <v>0</v>
      </c>
      <c r="W859" s="38">
        <f>I859-O859</f>
        <v>0</v>
      </c>
      <c r="X859" s="37"/>
      <c r="Y859" s="38">
        <v>0</v>
      </c>
    </row>
    <row r="860" spans="1:25" ht="45" x14ac:dyDescent="0.25">
      <c r="A860" s="32">
        <v>638100</v>
      </c>
      <c r="B860" s="31" t="s">
        <v>85</v>
      </c>
      <c r="C860" s="31"/>
      <c r="D860" s="31" t="s">
        <v>189</v>
      </c>
      <c r="E860" s="31" t="s">
        <v>188</v>
      </c>
      <c r="F860" s="33" t="s">
        <v>187</v>
      </c>
      <c r="G860" s="6">
        <v>0</v>
      </c>
      <c r="H860" s="6">
        <v>0</v>
      </c>
      <c r="I860" s="6">
        <v>0</v>
      </c>
      <c r="J860" s="6">
        <v>0</v>
      </c>
      <c r="K860" s="29"/>
      <c r="L860" s="6"/>
      <c r="M860" s="6">
        <v>0</v>
      </c>
      <c r="N860" s="6">
        <v>0</v>
      </c>
      <c r="O860" s="6">
        <v>0</v>
      </c>
      <c r="P860" s="29"/>
      <c r="Q860" s="6">
        <f>O860-N860</f>
        <v>0</v>
      </c>
      <c r="R860" s="6">
        <f>N860-O860</f>
        <v>0</v>
      </c>
      <c r="S860" s="6">
        <f>O860-I860</f>
        <v>0</v>
      </c>
      <c r="T860" s="6">
        <f>I860-O860</f>
        <v>0</v>
      </c>
      <c r="U860" s="28"/>
      <c r="V860" s="38">
        <f>O860-I860</f>
        <v>0</v>
      </c>
      <c r="W860" s="38">
        <f>I860-O860</f>
        <v>0</v>
      </c>
      <c r="X860" s="37"/>
      <c r="Y860" s="6">
        <v>0</v>
      </c>
    </row>
    <row r="861" spans="1:25" ht="30" x14ac:dyDescent="0.25">
      <c r="A861" s="54"/>
      <c r="B861" s="90"/>
      <c r="C861" s="90"/>
      <c r="D861" s="90"/>
      <c r="E861" s="90"/>
      <c r="F861" s="55" t="s">
        <v>186</v>
      </c>
      <c r="G861" s="48">
        <f>SUM(G866:G871)</f>
        <v>45393</v>
      </c>
      <c r="H861" s="48">
        <f>SUM(H866:H871)</f>
        <v>53460</v>
      </c>
      <c r="I861" s="48">
        <f>SUM(I866:I871)</f>
        <v>51710</v>
      </c>
      <c r="J861" s="48">
        <f>SUM(J866:J871)</f>
        <v>51710</v>
      </c>
      <c r="K861" s="49">
        <f>SUM(K866:K871)</f>
        <v>28370</v>
      </c>
      <c r="L861" s="48">
        <f>SUM(L866:L871)</f>
        <v>0</v>
      </c>
      <c r="M861" s="48">
        <f>SUM(M866:M871)</f>
        <v>53000</v>
      </c>
      <c r="N861" s="48">
        <f>SUM(N866:N871)</f>
        <v>46700</v>
      </c>
      <c r="O861" s="48">
        <f>SUM(O866:O871)</f>
        <v>46700</v>
      </c>
      <c r="P861" s="48">
        <f>SUM(P866:P871)</f>
        <v>0</v>
      </c>
      <c r="Q861" s="48">
        <f>SUM(Q866:Q871)</f>
        <v>0</v>
      </c>
      <c r="R861" s="48">
        <f>SUM(R866:R871)</f>
        <v>0</v>
      </c>
      <c r="S861" s="48">
        <f>SUM(S866:S871)</f>
        <v>410</v>
      </c>
      <c r="T861" s="48">
        <f>SUM(T866:T871)</f>
        <v>5420</v>
      </c>
      <c r="U861" s="48">
        <f>SUM(U866:U871)</f>
        <v>568.52631259727627</v>
      </c>
      <c r="V861" s="48">
        <f>SUM(V866:V871)</f>
        <v>410</v>
      </c>
      <c r="W861" s="48">
        <f>SUM(W866:W871)</f>
        <v>5420</v>
      </c>
      <c r="X861" s="49">
        <f>O861/I861*100</f>
        <v>90.311351769483664</v>
      </c>
      <c r="Y861" s="48">
        <f>SUM(Y866:Y871)</f>
        <v>46700</v>
      </c>
    </row>
    <row r="862" spans="1:25" x14ac:dyDescent="0.25">
      <c r="A862" s="54"/>
      <c r="B862" s="90"/>
      <c r="C862" s="90"/>
      <c r="D862" s="90"/>
      <c r="E862" s="90"/>
      <c r="F862" s="52" t="s">
        <v>185</v>
      </c>
      <c r="G862" s="48"/>
      <c r="H862" s="48"/>
      <c r="I862" s="48"/>
      <c r="J862" s="48"/>
      <c r="K862" s="49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9"/>
      <c r="Y862" s="48"/>
    </row>
    <row r="863" spans="1:25" ht="30" x14ac:dyDescent="0.25">
      <c r="A863" s="32"/>
      <c r="B863" s="89"/>
      <c r="C863" s="89"/>
      <c r="D863" s="89"/>
      <c r="E863" s="89"/>
      <c r="F863" s="35" t="s">
        <v>184</v>
      </c>
      <c r="G863" s="13"/>
      <c r="H863" s="13"/>
      <c r="I863" s="13"/>
      <c r="J863" s="13"/>
      <c r="K863" s="34"/>
      <c r="L863" s="13"/>
      <c r="M863" s="13"/>
      <c r="N863" s="13"/>
      <c r="O863" s="13"/>
      <c r="P863" s="34"/>
      <c r="Q863" s="13"/>
      <c r="R863" s="13"/>
      <c r="S863" s="13"/>
      <c r="T863" s="13"/>
      <c r="U863" s="28"/>
      <c r="V863" s="27"/>
      <c r="W863" s="27"/>
      <c r="X863" s="26"/>
      <c r="Y863" s="13"/>
    </row>
    <row r="864" spans="1:25" x14ac:dyDescent="0.25">
      <c r="A864" s="32"/>
      <c r="B864" s="89"/>
      <c r="C864" s="89"/>
      <c r="D864" s="89"/>
      <c r="E864" s="89"/>
      <c r="F864" s="35" t="s">
        <v>183</v>
      </c>
      <c r="G864" s="13"/>
      <c r="H864" s="13"/>
      <c r="I864" s="13"/>
      <c r="J864" s="13"/>
      <c r="K864" s="34"/>
      <c r="L864" s="13"/>
      <c r="M864" s="13"/>
      <c r="N864" s="13"/>
      <c r="O864" s="13"/>
      <c r="P864" s="34"/>
      <c r="Q864" s="13"/>
      <c r="R864" s="13"/>
      <c r="S864" s="13"/>
      <c r="T864" s="13"/>
      <c r="U864" s="28"/>
      <c r="V864" s="27"/>
      <c r="W864" s="27"/>
      <c r="X864" s="26"/>
      <c r="Y864" s="13"/>
    </row>
    <row r="865" spans="1:25" ht="27.75" customHeight="1" x14ac:dyDescent="0.25">
      <c r="A865" s="32"/>
      <c r="B865" s="89"/>
      <c r="C865" s="89"/>
      <c r="D865" s="89"/>
      <c r="E865" s="89"/>
      <c r="F865" s="35" t="s">
        <v>182</v>
      </c>
      <c r="G865" s="13"/>
      <c r="H865" s="13"/>
      <c r="I865" s="13"/>
      <c r="J865" s="13"/>
      <c r="K865" s="34"/>
      <c r="L865" s="13"/>
      <c r="M865" s="13"/>
      <c r="N865" s="13"/>
      <c r="O865" s="13"/>
      <c r="P865" s="34"/>
      <c r="Q865" s="13"/>
      <c r="R865" s="13"/>
      <c r="S865" s="13"/>
      <c r="T865" s="13"/>
      <c r="U865" s="28"/>
      <c r="V865" s="27"/>
      <c r="W865" s="27"/>
      <c r="X865" s="26"/>
      <c r="Y865" s="13"/>
    </row>
    <row r="866" spans="1:25" ht="30" x14ac:dyDescent="0.25">
      <c r="A866" s="32">
        <v>411200</v>
      </c>
      <c r="B866" s="31" t="s">
        <v>167</v>
      </c>
      <c r="C866" s="31" t="s">
        <v>166</v>
      </c>
      <c r="D866" s="31" t="s">
        <v>181</v>
      </c>
      <c r="E866" s="31" t="s">
        <v>180</v>
      </c>
      <c r="F866" s="33" t="s">
        <v>36</v>
      </c>
      <c r="G866" s="6">
        <v>509</v>
      </c>
      <c r="H866" s="6">
        <v>990</v>
      </c>
      <c r="I866" s="6">
        <v>990</v>
      </c>
      <c r="J866" s="6">
        <v>990</v>
      </c>
      <c r="K866" s="29">
        <v>449</v>
      </c>
      <c r="L866" s="6"/>
      <c r="M866" s="6">
        <v>1000</v>
      </c>
      <c r="N866" s="6">
        <v>1000</v>
      </c>
      <c r="O866" s="6">
        <v>1000</v>
      </c>
      <c r="P866" s="29"/>
      <c r="Q866" s="6">
        <f>O866-N866</f>
        <v>0</v>
      </c>
      <c r="R866" s="6">
        <f>N866-O866</f>
        <v>0</v>
      </c>
      <c r="S866" s="6">
        <f>O866-I866</f>
        <v>10</v>
      </c>
      <c r="T866" s="6"/>
      <c r="U866" s="28">
        <f>O866/I866*100</f>
        <v>101.01010101010101</v>
      </c>
      <c r="V866" s="38">
        <f>O866-I866</f>
        <v>10</v>
      </c>
      <c r="W866" s="38"/>
      <c r="X866" s="37">
        <f>O866/I866*100</f>
        <v>101.01010101010101</v>
      </c>
      <c r="Y866" s="6">
        <v>1000</v>
      </c>
    </row>
    <row r="867" spans="1:25" s="7" customFormat="1" x14ac:dyDescent="0.25">
      <c r="A867" s="32">
        <v>412200</v>
      </c>
      <c r="B867" s="31" t="s">
        <v>167</v>
      </c>
      <c r="C867" s="31" t="s">
        <v>166</v>
      </c>
      <c r="D867" s="31" t="s">
        <v>179</v>
      </c>
      <c r="E867" s="31" t="s">
        <v>178</v>
      </c>
      <c r="F867" s="33" t="s">
        <v>177</v>
      </c>
      <c r="G867" s="6">
        <v>6948</v>
      </c>
      <c r="H867" s="6">
        <v>7920</v>
      </c>
      <c r="I867" s="6">
        <v>7920</v>
      </c>
      <c r="J867" s="6">
        <v>7920</v>
      </c>
      <c r="K867" s="29">
        <v>4500</v>
      </c>
      <c r="L867" s="6"/>
      <c r="M867" s="6">
        <v>7500</v>
      </c>
      <c r="N867" s="6">
        <v>6500</v>
      </c>
      <c r="O867" s="6">
        <v>6500</v>
      </c>
      <c r="P867" s="29"/>
      <c r="Q867" s="6">
        <f>O867-N867</f>
        <v>0</v>
      </c>
      <c r="R867" s="6">
        <f>N867-O867</f>
        <v>0</v>
      </c>
      <c r="S867" s="6"/>
      <c r="T867" s="6">
        <f>I867-O867</f>
        <v>1420</v>
      </c>
      <c r="U867" s="28">
        <f>O867/I867*100</f>
        <v>82.070707070707073</v>
      </c>
      <c r="V867" s="38"/>
      <c r="W867" s="38">
        <f>I867-O867</f>
        <v>1420</v>
      </c>
      <c r="X867" s="37">
        <f>O867/I867*100</f>
        <v>82.070707070707073</v>
      </c>
      <c r="Y867" s="6">
        <v>6500</v>
      </c>
    </row>
    <row r="868" spans="1:25" s="65" customFormat="1" ht="30" x14ac:dyDescent="0.25">
      <c r="A868" s="32">
        <v>412500</v>
      </c>
      <c r="B868" s="31" t="s">
        <v>167</v>
      </c>
      <c r="C868" s="31" t="s">
        <v>166</v>
      </c>
      <c r="D868" s="31" t="s">
        <v>176</v>
      </c>
      <c r="E868" s="31" t="s">
        <v>175</v>
      </c>
      <c r="F868" s="88" t="s">
        <v>174</v>
      </c>
      <c r="G868" s="6">
        <v>6954</v>
      </c>
      <c r="H868" s="6">
        <v>6930</v>
      </c>
      <c r="I868" s="6">
        <v>7000</v>
      </c>
      <c r="J868" s="6">
        <v>7000</v>
      </c>
      <c r="K868" s="29"/>
      <c r="L868" s="6"/>
      <c r="M868" s="6">
        <v>7000</v>
      </c>
      <c r="N868" s="6">
        <v>6000</v>
      </c>
      <c r="O868" s="6">
        <v>6000</v>
      </c>
      <c r="P868" s="29"/>
      <c r="Q868" s="6">
        <f>O868-N868</f>
        <v>0</v>
      </c>
      <c r="R868" s="6">
        <f>N868-O868</f>
        <v>0</v>
      </c>
      <c r="S868" s="6"/>
      <c r="T868" s="6">
        <f>I868-O868</f>
        <v>1000</v>
      </c>
      <c r="U868" s="28">
        <f>O868/I868*100</f>
        <v>85.714285714285708</v>
      </c>
      <c r="V868" s="38"/>
      <c r="W868" s="38">
        <f>I868-O868</f>
        <v>1000</v>
      </c>
      <c r="X868" s="37">
        <f>O868/I868*100</f>
        <v>85.714285714285708</v>
      </c>
      <c r="Y868" s="6">
        <v>6000</v>
      </c>
    </row>
    <row r="869" spans="1:25" s="65" customFormat="1" ht="25.5" customHeight="1" x14ac:dyDescent="0.25">
      <c r="A869" s="32">
        <v>412600</v>
      </c>
      <c r="B869" s="31" t="s">
        <v>167</v>
      </c>
      <c r="C869" s="31" t="s">
        <v>166</v>
      </c>
      <c r="D869" s="31" t="s">
        <v>173</v>
      </c>
      <c r="E869" s="31" t="s">
        <v>172</v>
      </c>
      <c r="F869" s="88" t="s">
        <v>171</v>
      </c>
      <c r="G869" s="6">
        <v>2656</v>
      </c>
      <c r="H869" s="6">
        <v>1980</v>
      </c>
      <c r="I869" s="6">
        <v>1980</v>
      </c>
      <c r="J869" s="6">
        <v>1980</v>
      </c>
      <c r="K869" s="29">
        <v>1642</v>
      </c>
      <c r="L869" s="6"/>
      <c r="M869" s="6">
        <v>2500</v>
      </c>
      <c r="N869" s="6">
        <v>2200</v>
      </c>
      <c r="O869" s="6">
        <v>2200</v>
      </c>
      <c r="P869" s="29"/>
      <c r="Q869" s="6">
        <f>O869-N869</f>
        <v>0</v>
      </c>
      <c r="R869" s="6">
        <f>N869-O869</f>
        <v>0</v>
      </c>
      <c r="S869" s="6">
        <f>O869-I869</f>
        <v>220</v>
      </c>
      <c r="T869" s="6"/>
      <c r="U869" s="28">
        <f>O869/I869*100</f>
        <v>111.11111111111111</v>
      </c>
      <c r="V869" s="38">
        <f>O869-I869</f>
        <v>220</v>
      </c>
      <c r="W869" s="38"/>
      <c r="X869" s="37">
        <f>O869/I869*100</f>
        <v>111.11111111111111</v>
      </c>
      <c r="Y869" s="6">
        <v>2200</v>
      </c>
    </row>
    <row r="870" spans="1:25" s="65" customFormat="1" x14ac:dyDescent="0.25">
      <c r="A870" s="32">
        <v>412700</v>
      </c>
      <c r="B870" s="31" t="s">
        <v>167</v>
      </c>
      <c r="C870" s="31" t="s">
        <v>166</v>
      </c>
      <c r="D870" s="31" t="s">
        <v>170</v>
      </c>
      <c r="E870" s="31" t="s">
        <v>169</v>
      </c>
      <c r="F870" s="88" t="s">
        <v>168</v>
      </c>
      <c r="G870" s="6">
        <v>9962</v>
      </c>
      <c r="H870" s="6">
        <v>10890</v>
      </c>
      <c r="I870" s="6">
        <v>10820</v>
      </c>
      <c r="J870" s="6">
        <v>10820</v>
      </c>
      <c r="K870" s="29">
        <v>9968</v>
      </c>
      <c r="L870" s="6"/>
      <c r="M870" s="6">
        <v>12000</v>
      </c>
      <c r="N870" s="6">
        <v>11000</v>
      </c>
      <c r="O870" s="6">
        <v>11000</v>
      </c>
      <c r="P870" s="29"/>
      <c r="Q870" s="6">
        <f>O870-N870</f>
        <v>0</v>
      </c>
      <c r="R870" s="6">
        <f>N870-O870</f>
        <v>0</v>
      </c>
      <c r="S870" s="6">
        <f>O870-I870</f>
        <v>180</v>
      </c>
      <c r="T870" s="6"/>
      <c r="U870" s="28">
        <f>O870/I870*100</f>
        <v>101.66358595194085</v>
      </c>
      <c r="V870" s="38">
        <f>O870-I870</f>
        <v>180</v>
      </c>
      <c r="W870" s="38"/>
      <c r="X870" s="37">
        <f>O870/I870*100</f>
        <v>101.66358595194085</v>
      </c>
      <c r="Y870" s="6">
        <v>11000</v>
      </c>
    </row>
    <row r="871" spans="1:25" s="65" customFormat="1" ht="30" x14ac:dyDescent="0.25">
      <c r="A871" s="32">
        <v>412900</v>
      </c>
      <c r="B871" s="31" t="s">
        <v>167</v>
      </c>
      <c r="C871" s="31" t="s">
        <v>166</v>
      </c>
      <c r="D871" s="31" t="s">
        <v>165</v>
      </c>
      <c r="E871" s="31" t="s">
        <v>164</v>
      </c>
      <c r="F871" s="33" t="s">
        <v>163</v>
      </c>
      <c r="G871" s="6">
        <v>18364</v>
      </c>
      <c r="H871" s="6">
        <v>24750</v>
      </c>
      <c r="I871" s="6">
        <v>23000</v>
      </c>
      <c r="J871" s="6">
        <v>23000</v>
      </c>
      <c r="K871" s="29">
        <v>11811</v>
      </c>
      <c r="L871" s="6"/>
      <c r="M871" s="6">
        <v>23000</v>
      </c>
      <c r="N871" s="6">
        <v>20000</v>
      </c>
      <c r="O871" s="6">
        <v>20000</v>
      </c>
      <c r="P871" s="29"/>
      <c r="Q871" s="6">
        <f>O871-N871</f>
        <v>0</v>
      </c>
      <c r="R871" s="6">
        <f>N871-O871</f>
        <v>0</v>
      </c>
      <c r="S871" s="6"/>
      <c r="T871" s="6">
        <f>I871-O871</f>
        <v>3000</v>
      </c>
      <c r="U871" s="28">
        <f>O871/I871*100</f>
        <v>86.956521739130437</v>
      </c>
      <c r="V871" s="38"/>
      <c r="W871" s="38">
        <f>I871-O871</f>
        <v>3000</v>
      </c>
      <c r="X871" s="37">
        <f>O871/I871*100</f>
        <v>86.956521739130437</v>
      </c>
      <c r="Y871" s="6">
        <v>20000</v>
      </c>
    </row>
    <row r="872" spans="1:25" s="65" customFormat="1" x14ac:dyDescent="0.25">
      <c r="A872" s="64"/>
      <c r="B872" s="63"/>
      <c r="C872" s="63"/>
      <c r="D872" s="63"/>
      <c r="E872" s="63"/>
      <c r="F872" s="62" t="s">
        <v>162</v>
      </c>
      <c r="G872" s="87">
        <f>G873</f>
        <v>924020.3899999999</v>
      </c>
      <c r="H872" s="87">
        <f>H873</f>
        <v>935046</v>
      </c>
      <c r="I872" s="87">
        <f>I873+I898</f>
        <v>950046</v>
      </c>
      <c r="J872" s="87">
        <f>J873+J898</f>
        <v>950046</v>
      </c>
      <c r="K872" s="87">
        <f>K873+K898</f>
        <v>585611.96000000008</v>
      </c>
      <c r="L872" s="87">
        <f>L873+L898</f>
        <v>0</v>
      </c>
      <c r="M872" s="87">
        <f>M873+M898</f>
        <v>1069986</v>
      </c>
      <c r="N872" s="87">
        <f>N873+N898</f>
        <v>920000</v>
      </c>
      <c r="O872" s="87">
        <f>O873+O898</f>
        <v>920000</v>
      </c>
      <c r="P872" s="87">
        <f>P873+P898</f>
        <v>0</v>
      </c>
      <c r="Q872" s="87">
        <f>Q873+Q898</f>
        <v>0</v>
      </c>
      <c r="R872" s="87">
        <f>R873+R898</f>
        <v>0</v>
      </c>
      <c r="S872" s="87">
        <f>S873+S898</f>
        <v>0</v>
      </c>
      <c r="T872" s="87">
        <f>T873+T898</f>
        <v>30046</v>
      </c>
      <c r="U872" s="87" t="e">
        <f>U873+U898</f>
        <v>#DIV/0!</v>
      </c>
      <c r="V872" s="87">
        <f>V873+V898</f>
        <v>0</v>
      </c>
      <c r="W872" s="87">
        <f>W873+W898</f>
        <v>30046</v>
      </c>
      <c r="X872" s="60">
        <f>O872/I872*100</f>
        <v>96.837416293526829</v>
      </c>
      <c r="Y872" s="87">
        <f>Y873+Y898</f>
        <v>920000</v>
      </c>
    </row>
    <row r="873" spans="1:25" s="65" customFormat="1" ht="15" customHeight="1" x14ac:dyDescent="0.25">
      <c r="A873" s="58"/>
      <c r="B873" s="57"/>
      <c r="C873" s="57"/>
      <c r="D873" s="57"/>
      <c r="E873" s="57"/>
      <c r="F873" s="52" t="s">
        <v>161</v>
      </c>
      <c r="G873" s="76">
        <f>SUM(G882:G896)</f>
        <v>924020.3899999999</v>
      </c>
      <c r="H873" s="76">
        <f>SUM(H882:H897)</f>
        <v>935046</v>
      </c>
      <c r="I873" s="76">
        <f>SUM(I882:I897)</f>
        <v>830106</v>
      </c>
      <c r="J873" s="76">
        <f>SUM(J882:J897)</f>
        <v>830106</v>
      </c>
      <c r="K873" s="86">
        <f>SUM(K882:K897)</f>
        <v>508771.18000000005</v>
      </c>
      <c r="L873" s="76">
        <f>SUM(L882:L897)</f>
        <v>0</v>
      </c>
      <c r="M873" s="76">
        <f>SUM(M882:M897)</f>
        <v>950046</v>
      </c>
      <c r="N873" s="76">
        <f>SUM(N882:N897)</f>
        <v>800060</v>
      </c>
      <c r="O873" s="76">
        <f>SUM(O882:O897)</f>
        <v>800060</v>
      </c>
      <c r="P873" s="76">
        <f>SUM(P882:P897)</f>
        <v>0</v>
      </c>
      <c r="Q873" s="76">
        <f>SUM(Q882:Q897)</f>
        <v>0</v>
      </c>
      <c r="R873" s="76">
        <f>SUM(R882:R897)</f>
        <v>0</v>
      </c>
      <c r="S873" s="76">
        <f>SUM(S882:S897)</f>
        <v>0</v>
      </c>
      <c r="T873" s="76">
        <f>SUM(T882:T897)</f>
        <v>30046</v>
      </c>
      <c r="U873" s="76" t="e">
        <f>SUM(U882:U897)</f>
        <v>#DIV/0!</v>
      </c>
      <c r="V873" s="76">
        <f>SUM(V882:V897)</f>
        <v>0</v>
      </c>
      <c r="W873" s="76">
        <f>SUM(W882:W897)</f>
        <v>30046</v>
      </c>
      <c r="X873" s="49">
        <f>O873/I873*100</f>
        <v>96.380462254218131</v>
      </c>
      <c r="Y873" s="76">
        <f>SUM(Y882:Y897)</f>
        <v>800060</v>
      </c>
    </row>
    <row r="874" spans="1:25" s="65" customFormat="1" x14ac:dyDescent="0.25">
      <c r="A874" s="84"/>
      <c r="B874" s="85"/>
      <c r="C874" s="85"/>
      <c r="D874" s="85"/>
      <c r="E874" s="85"/>
      <c r="F874" s="35" t="s">
        <v>160</v>
      </c>
      <c r="G874" s="84"/>
      <c r="H874" s="84"/>
      <c r="I874" s="84"/>
      <c r="J874" s="84"/>
      <c r="K874" s="83"/>
      <c r="L874" s="79"/>
      <c r="M874" s="79"/>
      <c r="N874" s="79"/>
      <c r="O874" s="79"/>
      <c r="P874" s="83"/>
      <c r="Q874" s="79"/>
      <c r="R874" s="79"/>
      <c r="S874" s="79"/>
      <c r="T874" s="79"/>
      <c r="U874" s="82"/>
      <c r="V874" s="81"/>
      <c r="W874" s="81"/>
      <c r="X874" s="80"/>
      <c r="Y874" s="79"/>
    </row>
    <row r="875" spans="1:25" s="65" customFormat="1" ht="13.5" customHeight="1" x14ac:dyDescent="0.25">
      <c r="A875" s="84"/>
      <c r="B875" s="85"/>
      <c r="C875" s="85"/>
      <c r="D875" s="85"/>
      <c r="E875" s="85"/>
      <c r="F875" s="35" t="s">
        <v>159</v>
      </c>
      <c r="G875" s="84"/>
      <c r="H875" s="84"/>
      <c r="I875" s="84"/>
      <c r="J875" s="84"/>
      <c r="K875" s="83"/>
      <c r="L875" s="79"/>
      <c r="M875" s="79"/>
      <c r="N875" s="79"/>
      <c r="O875" s="79"/>
      <c r="P875" s="83"/>
      <c r="Q875" s="79"/>
      <c r="R875" s="79"/>
      <c r="S875" s="79"/>
      <c r="T875" s="79"/>
      <c r="U875" s="82"/>
      <c r="V875" s="81"/>
      <c r="W875" s="81"/>
      <c r="X875" s="80"/>
      <c r="Y875" s="79"/>
    </row>
    <row r="876" spans="1:25" s="65" customFormat="1" x14ac:dyDescent="0.25">
      <c r="A876" s="84"/>
      <c r="B876" s="84"/>
      <c r="C876" s="84"/>
      <c r="D876" s="84"/>
      <c r="E876" s="84"/>
      <c r="F876" s="30" t="s">
        <v>158</v>
      </c>
      <c r="G876" s="84"/>
      <c r="H876" s="84"/>
      <c r="I876" s="84"/>
      <c r="J876" s="84"/>
      <c r="K876" s="83"/>
      <c r="L876" s="79"/>
      <c r="M876" s="79"/>
      <c r="N876" s="79"/>
      <c r="O876" s="79"/>
      <c r="P876" s="83"/>
      <c r="Q876" s="79"/>
      <c r="R876" s="79"/>
      <c r="S876" s="79"/>
      <c r="T876" s="79"/>
      <c r="U876" s="82"/>
      <c r="V876" s="81"/>
      <c r="W876" s="81"/>
      <c r="X876" s="80"/>
      <c r="Y876" s="79"/>
    </row>
    <row r="877" spans="1:25" s="65" customFormat="1" x14ac:dyDescent="0.25">
      <c r="A877" s="84"/>
      <c r="B877" s="84"/>
      <c r="C877" s="84"/>
      <c r="D877" s="84"/>
      <c r="E877" s="84"/>
      <c r="F877" s="30" t="s">
        <v>157</v>
      </c>
      <c r="G877" s="84"/>
      <c r="H877" s="84"/>
      <c r="I877" s="84"/>
      <c r="J877" s="84"/>
      <c r="K877" s="83"/>
      <c r="L877" s="79"/>
      <c r="M877" s="79"/>
      <c r="N877" s="79"/>
      <c r="O877" s="79"/>
      <c r="P877" s="83"/>
      <c r="Q877" s="79"/>
      <c r="R877" s="79"/>
      <c r="S877" s="79"/>
      <c r="T877" s="79"/>
      <c r="U877" s="82"/>
      <c r="V877" s="81"/>
      <c r="W877" s="81"/>
      <c r="X877" s="80"/>
      <c r="Y877" s="79"/>
    </row>
    <row r="878" spans="1:25" s="65" customFormat="1" x14ac:dyDescent="0.25">
      <c r="A878" s="84"/>
      <c r="B878" s="84"/>
      <c r="C878" s="84"/>
      <c r="D878" s="84"/>
      <c r="E878" s="84"/>
      <c r="F878" s="30" t="s">
        <v>156</v>
      </c>
      <c r="G878" s="84"/>
      <c r="H878" s="84"/>
      <c r="I878" s="84"/>
      <c r="J878" s="84"/>
      <c r="K878" s="83"/>
      <c r="L878" s="79"/>
      <c r="M878" s="79"/>
      <c r="N878" s="79"/>
      <c r="O878" s="79"/>
      <c r="P878" s="83"/>
      <c r="Q878" s="79"/>
      <c r="R878" s="79"/>
      <c r="S878" s="79"/>
      <c r="T878" s="79"/>
      <c r="U878" s="82"/>
      <c r="V878" s="81"/>
      <c r="W878" s="81"/>
      <c r="X878" s="80"/>
      <c r="Y878" s="79"/>
    </row>
    <row r="879" spans="1:25" s="65" customFormat="1" x14ac:dyDescent="0.25">
      <c r="A879" s="84"/>
      <c r="B879" s="84"/>
      <c r="C879" s="84"/>
      <c r="D879" s="84"/>
      <c r="E879" s="84"/>
      <c r="F879" s="30" t="s">
        <v>155</v>
      </c>
      <c r="G879" s="84"/>
      <c r="H879" s="84"/>
      <c r="I879" s="84"/>
      <c r="J879" s="84"/>
      <c r="K879" s="83"/>
      <c r="L879" s="79"/>
      <c r="M879" s="79"/>
      <c r="N879" s="79"/>
      <c r="O879" s="79"/>
      <c r="P879" s="83"/>
      <c r="Q879" s="79"/>
      <c r="R879" s="79"/>
      <c r="S879" s="79"/>
      <c r="T879" s="79"/>
      <c r="U879" s="82"/>
      <c r="V879" s="81"/>
      <c r="W879" s="81"/>
      <c r="X879" s="80"/>
      <c r="Y879" s="79"/>
    </row>
    <row r="880" spans="1:25" s="65" customFormat="1" x14ac:dyDescent="0.25">
      <c r="A880" s="84"/>
      <c r="B880" s="84"/>
      <c r="C880" s="84"/>
      <c r="D880" s="84"/>
      <c r="E880" s="84"/>
      <c r="F880" s="30" t="s">
        <v>154</v>
      </c>
      <c r="G880" s="84"/>
      <c r="H880" s="84"/>
      <c r="I880" s="84"/>
      <c r="J880" s="84"/>
      <c r="K880" s="83"/>
      <c r="L880" s="79"/>
      <c r="M880" s="79"/>
      <c r="N880" s="79"/>
      <c r="O880" s="79"/>
      <c r="P880" s="83"/>
      <c r="Q880" s="79"/>
      <c r="R880" s="79"/>
      <c r="S880" s="79"/>
      <c r="T880" s="79"/>
      <c r="U880" s="82"/>
      <c r="V880" s="81"/>
      <c r="W880" s="81"/>
      <c r="X880" s="80"/>
      <c r="Y880" s="79"/>
    </row>
    <row r="881" spans="1:25" s="65" customFormat="1" x14ac:dyDescent="0.25">
      <c r="A881" s="84"/>
      <c r="B881" s="84"/>
      <c r="C881" s="84"/>
      <c r="D881" s="84"/>
      <c r="E881" s="84"/>
      <c r="F881" s="30" t="s">
        <v>114</v>
      </c>
      <c r="G881" s="84"/>
      <c r="H881" s="84"/>
      <c r="I881" s="84"/>
      <c r="J881" s="84"/>
      <c r="K881" s="83"/>
      <c r="L881" s="79"/>
      <c r="M881" s="79"/>
      <c r="N881" s="79"/>
      <c r="O881" s="79"/>
      <c r="P881" s="83"/>
      <c r="Q881" s="79"/>
      <c r="R881" s="79"/>
      <c r="S881" s="79"/>
      <c r="T881" s="79"/>
      <c r="U881" s="82"/>
      <c r="V881" s="81"/>
      <c r="W881" s="81"/>
      <c r="X881" s="80"/>
      <c r="Y881" s="79"/>
    </row>
    <row r="882" spans="1:25" s="65" customFormat="1" x14ac:dyDescent="0.25">
      <c r="A882" s="32">
        <v>411200</v>
      </c>
      <c r="B882" s="31" t="s">
        <v>113</v>
      </c>
      <c r="C882" s="31" t="s">
        <v>29</v>
      </c>
      <c r="D882" s="31" t="s">
        <v>153</v>
      </c>
      <c r="E882" s="31" t="s">
        <v>152</v>
      </c>
      <c r="F882" s="33" t="s">
        <v>151</v>
      </c>
      <c r="G882" s="77">
        <v>83746.080000000002</v>
      </c>
      <c r="H882" s="77">
        <v>88748</v>
      </c>
      <c r="I882" s="77">
        <v>86310</v>
      </c>
      <c r="J882" s="77">
        <v>86310</v>
      </c>
      <c r="K882" s="78">
        <v>62391.18</v>
      </c>
      <c r="L882" s="77"/>
      <c r="M882" s="77">
        <v>86310</v>
      </c>
      <c r="N882" s="77">
        <v>86310</v>
      </c>
      <c r="O882" s="77">
        <v>86310</v>
      </c>
      <c r="P882" s="78"/>
      <c r="Q882" s="6">
        <f>O882-N882</f>
        <v>0</v>
      </c>
      <c r="R882" s="6">
        <f>N882-O882</f>
        <v>0</v>
      </c>
      <c r="S882" s="6">
        <f>O882-I882</f>
        <v>0</v>
      </c>
      <c r="T882" s="6">
        <f>I882-O882</f>
        <v>0</v>
      </c>
      <c r="U882" s="28">
        <f>O882/I882*100</f>
        <v>100</v>
      </c>
      <c r="V882" s="38">
        <f>O882-I882</f>
        <v>0</v>
      </c>
      <c r="W882" s="38">
        <f>I882-O882</f>
        <v>0</v>
      </c>
      <c r="X882" s="37">
        <f>O882/I882*100</f>
        <v>100</v>
      </c>
      <c r="Y882" s="77">
        <v>86310</v>
      </c>
    </row>
    <row r="883" spans="1:25" s="65" customFormat="1" ht="30" x14ac:dyDescent="0.25">
      <c r="A883" s="32">
        <v>411200</v>
      </c>
      <c r="B883" s="31" t="s">
        <v>113</v>
      </c>
      <c r="C883" s="31" t="s">
        <v>29</v>
      </c>
      <c r="D883" s="31" t="s">
        <v>150</v>
      </c>
      <c r="E883" s="31" t="s">
        <v>149</v>
      </c>
      <c r="F883" s="33" t="s">
        <v>36</v>
      </c>
      <c r="G883" s="6">
        <v>16608.099999999999</v>
      </c>
      <c r="H883" s="6">
        <v>16860</v>
      </c>
      <c r="I883" s="6">
        <v>16650</v>
      </c>
      <c r="J883" s="6">
        <v>16650</v>
      </c>
      <c r="K883" s="29">
        <v>8761.33</v>
      </c>
      <c r="L883" s="6"/>
      <c r="M883" s="6">
        <v>16650</v>
      </c>
      <c r="N883" s="6">
        <v>16650</v>
      </c>
      <c r="O883" s="6">
        <v>16650</v>
      </c>
      <c r="P883" s="29"/>
      <c r="Q883" s="6">
        <f>O883-N883</f>
        <v>0</v>
      </c>
      <c r="R883" s="6">
        <f>N883-O883</f>
        <v>0</v>
      </c>
      <c r="S883" s="6">
        <f>O883-I883</f>
        <v>0</v>
      </c>
      <c r="T883" s="6">
        <f>I883-O883</f>
        <v>0</v>
      </c>
      <c r="U883" s="28">
        <f>O883/I883*100</f>
        <v>100</v>
      </c>
      <c r="V883" s="38">
        <f>O883-I883</f>
        <v>0</v>
      </c>
      <c r="W883" s="38">
        <f>I883-O883</f>
        <v>0</v>
      </c>
      <c r="X883" s="37">
        <f>O883/I883*100</f>
        <v>100</v>
      </c>
      <c r="Y883" s="6">
        <v>16650</v>
      </c>
    </row>
    <row r="884" spans="1:25" s="65" customFormat="1" x14ac:dyDescent="0.25">
      <c r="A884" s="32">
        <v>412100</v>
      </c>
      <c r="B884" s="31" t="s">
        <v>113</v>
      </c>
      <c r="C884" s="31" t="s">
        <v>29</v>
      </c>
      <c r="D884" s="31" t="s">
        <v>148</v>
      </c>
      <c r="E884" s="31" t="s">
        <v>147</v>
      </c>
      <c r="F884" s="33" t="s">
        <v>146</v>
      </c>
      <c r="G884" s="72">
        <v>37409.519999999997</v>
      </c>
      <c r="H884" s="77">
        <v>45090</v>
      </c>
      <c r="I884" s="77">
        <v>38500</v>
      </c>
      <c r="J884" s="77">
        <v>38500</v>
      </c>
      <c r="K884" s="78">
        <v>18954.48</v>
      </c>
      <c r="L884" s="77"/>
      <c r="M884" s="77">
        <v>38500</v>
      </c>
      <c r="N884" s="77">
        <v>38500</v>
      </c>
      <c r="O884" s="77">
        <v>38500</v>
      </c>
      <c r="P884" s="78"/>
      <c r="Q884" s="6">
        <f>O884-N884</f>
        <v>0</v>
      </c>
      <c r="R884" s="6">
        <f>N884-O884</f>
        <v>0</v>
      </c>
      <c r="S884" s="6">
        <f>O884-I884</f>
        <v>0</v>
      </c>
      <c r="T884" s="6">
        <f>I884-O884</f>
        <v>0</v>
      </c>
      <c r="U884" s="28">
        <f>O884/I884*100</f>
        <v>100</v>
      </c>
      <c r="V884" s="38">
        <f>O884-I884</f>
        <v>0</v>
      </c>
      <c r="W884" s="38">
        <f>I884-O884</f>
        <v>0</v>
      </c>
      <c r="X884" s="37">
        <f>O884/I884*100</f>
        <v>100</v>
      </c>
      <c r="Y884" s="77">
        <v>38500</v>
      </c>
    </row>
    <row r="885" spans="1:25" s="65" customFormat="1" ht="30" x14ac:dyDescent="0.25">
      <c r="A885" s="32">
        <v>412200</v>
      </c>
      <c r="B885" s="31" t="s">
        <v>113</v>
      </c>
      <c r="C885" s="31" t="s">
        <v>29</v>
      </c>
      <c r="D885" s="31" t="s">
        <v>145</v>
      </c>
      <c r="E885" s="31" t="s">
        <v>144</v>
      </c>
      <c r="F885" s="33" t="s">
        <v>12</v>
      </c>
      <c r="G885" s="77">
        <v>314046.88</v>
      </c>
      <c r="H885" s="77">
        <v>326999</v>
      </c>
      <c r="I885" s="77">
        <v>319043</v>
      </c>
      <c r="J885" s="77">
        <v>319043</v>
      </c>
      <c r="K885" s="78">
        <v>199935.91</v>
      </c>
      <c r="L885" s="77"/>
      <c r="M885" s="77">
        <v>319043</v>
      </c>
      <c r="N885" s="77">
        <v>319043</v>
      </c>
      <c r="O885" s="77">
        <v>319043</v>
      </c>
      <c r="P885" s="78"/>
      <c r="Q885" s="6">
        <f>O885-N885</f>
        <v>0</v>
      </c>
      <c r="R885" s="6">
        <f>N885-O885</f>
        <v>0</v>
      </c>
      <c r="S885" s="6">
        <f>O885-I885</f>
        <v>0</v>
      </c>
      <c r="T885" s="6">
        <f>I885-O885</f>
        <v>0</v>
      </c>
      <c r="U885" s="28">
        <f>O885/I885*100</f>
        <v>100</v>
      </c>
      <c r="V885" s="38">
        <f>O885-I885</f>
        <v>0</v>
      </c>
      <c r="W885" s="38">
        <f>I885-O885</f>
        <v>0</v>
      </c>
      <c r="X885" s="37">
        <f>O885/I885*100</f>
        <v>100</v>
      </c>
      <c r="Y885" s="77">
        <v>319043</v>
      </c>
    </row>
    <row r="886" spans="1:25" s="65" customFormat="1" x14ac:dyDescent="0.25">
      <c r="A886" s="32">
        <v>412300</v>
      </c>
      <c r="B886" s="31" t="s">
        <v>113</v>
      </c>
      <c r="C886" s="31" t="s">
        <v>29</v>
      </c>
      <c r="D886" s="31" t="s">
        <v>143</v>
      </c>
      <c r="E886" s="31" t="s">
        <v>142</v>
      </c>
      <c r="F886" s="33" t="s">
        <v>11</v>
      </c>
      <c r="G886" s="77">
        <v>53843.78</v>
      </c>
      <c r="H886" s="77">
        <v>55657</v>
      </c>
      <c r="I886" s="77">
        <v>54400</v>
      </c>
      <c r="J886" s="77">
        <v>54400</v>
      </c>
      <c r="K886" s="78">
        <v>32688.82</v>
      </c>
      <c r="L886" s="77"/>
      <c r="M886" s="77">
        <v>54400</v>
      </c>
      <c r="N886" s="77">
        <v>54400</v>
      </c>
      <c r="O886" s="77">
        <v>54400</v>
      </c>
      <c r="P886" s="78"/>
      <c r="Q886" s="6">
        <f>O886-N886</f>
        <v>0</v>
      </c>
      <c r="R886" s="6">
        <f>N886-O886</f>
        <v>0</v>
      </c>
      <c r="S886" s="6">
        <f>O886-I886</f>
        <v>0</v>
      </c>
      <c r="T886" s="6">
        <f>I886-O886</f>
        <v>0</v>
      </c>
      <c r="U886" s="28">
        <f>O886/I886*100</f>
        <v>100</v>
      </c>
      <c r="V886" s="38">
        <f>O886-I886</f>
        <v>0</v>
      </c>
      <c r="W886" s="38">
        <f>I886-O886</f>
        <v>0</v>
      </c>
      <c r="X886" s="37">
        <f>O886/I886*100</f>
        <v>100</v>
      </c>
      <c r="Y886" s="77">
        <v>54400</v>
      </c>
    </row>
    <row r="887" spans="1:25" s="65" customFormat="1" ht="30" x14ac:dyDescent="0.25">
      <c r="A887" s="32">
        <v>412400</v>
      </c>
      <c r="B887" s="31" t="s">
        <v>113</v>
      </c>
      <c r="C887" s="31" t="s">
        <v>29</v>
      </c>
      <c r="D887" s="31" t="s">
        <v>141</v>
      </c>
      <c r="E887" s="31" t="s">
        <v>140</v>
      </c>
      <c r="F887" s="33" t="s">
        <v>139</v>
      </c>
      <c r="G887" s="77">
        <v>49289</v>
      </c>
      <c r="H887" s="77">
        <v>50123</v>
      </c>
      <c r="I887" s="77">
        <v>44322</v>
      </c>
      <c r="J887" s="77">
        <v>44322</v>
      </c>
      <c r="K887" s="78">
        <v>22085.72</v>
      </c>
      <c r="L887" s="77"/>
      <c r="M887" s="77">
        <v>44322</v>
      </c>
      <c r="N887" s="77">
        <v>44322</v>
      </c>
      <c r="O887" s="77">
        <v>44322</v>
      </c>
      <c r="P887" s="78"/>
      <c r="Q887" s="6">
        <f>O887-N887</f>
        <v>0</v>
      </c>
      <c r="R887" s="6">
        <f>N887-O887</f>
        <v>0</v>
      </c>
      <c r="S887" s="6">
        <f>O887-I887</f>
        <v>0</v>
      </c>
      <c r="T887" s="6">
        <f>I887-O887</f>
        <v>0</v>
      </c>
      <c r="U887" s="28">
        <f>O887/I887*100</f>
        <v>100</v>
      </c>
      <c r="V887" s="38">
        <f>O887-I887</f>
        <v>0</v>
      </c>
      <c r="W887" s="38">
        <f>I887-O887</f>
        <v>0</v>
      </c>
      <c r="X887" s="37">
        <f>O887/I887*100</f>
        <v>100</v>
      </c>
      <c r="Y887" s="77">
        <v>44322</v>
      </c>
    </row>
    <row r="888" spans="1:25" s="65" customFormat="1" x14ac:dyDescent="0.25">
      <c r="A888" s="32">
        <v>412500</v>
      </c>
      <c r="B888" s="31" t="s">
        <v>113</v>
      </c>
      <c r="C888" s="31" t="s">
        <v>29</v>
      </c>
      <c r="D888" s="31" t="s">
        <v>138</v>
      </c>
      <c r="E888" s="31" t="s">
        <v>137</v>
      </c>
      <c r="F888" s="33" t="s">
        <v>136</v>
      </c>
      <c r="G888" s="77">
        <v>59285</v>
      </c>
      <c r="H888" s="77">
        <v>61665</v>
      </c>
      <c r="I888" s="77">
        <v>54126</v>
      </c>
      <c r="J888" s="77">
        <v>54126</v>
      </c>
      <c r="K888" s="78">
        <v>26431.79</v>
      </c>
      <c r="L888" s="77"/>
      <c r="M888" s="77">
        <v>54126</v>
      </c>
      <c r="N888" s="77">
        <v>39126</v>
      </c>
      <c r="O888" s="77">
        <v>39126</v>
      </c>
      <c r="P888" s="78"/>
      <c r="Q888" s="6">
        <f>O888-N888</f>
        <v>0</v>
      </c>
      <c r="R888" s="6">
        <f>N888-O888</f>
        <v>0</v>
      </c>
      <c r="S888" s="6"/>
      <c r="T888" s="6">
        <f>I888-O888</f>
        <v>15000</v>
      </c>
      <c r="U888" s="28">
        <f>O888/I888*100</f>
        <v>72.286886154528318</v>
      </c>
      <c r="V888" s="38"/>
      <c r="W888" s="38">
        <f>I888-O888</f>
        <v>15000</v>
      </c>
      <c r="X888" s="37">
        <f>O888/I888*100</f>
        <v>72.286886154528318</v>
      </c>
      <c r="Y888" s="77">
        <v>39126</v>
      </c>
    </row>
    <row r="889" spans="1:25" s="65" customFormat="1" x14ac:dyDescent="0.25">
      <c r="A889" s="32">
        <v>412600</v>
      </c>
      <c r="B889" s="31" t="s">
        <v>113</v>
      </c>
      <c r="C889" s="31" t="s">
        <v>29</v>
      </c>
      <c r="D889" s="31" t="s">
        <v>135</v>
      </c>
      <c r="E889" s="31" t="s">
        <v>134</v>
      </c>
      <c r="F889" s="33" t="s">
        <v>8</v>
      </c>
      <c r="G889" s="77">
        <v>19946.88</v>
      </c>
      <c r="H889" s="77">
        <v>10855</v>
      </c>
      <c r="I889" s="77">
        <v>22350</v>
      </c>
      <c r="J889" s="77">
        <v>22350</v>
      </c>
      <c r="K889" s="78">
        <v>14434</v>
      </c>
      <c r="L889" s="77"/>
      <c r="M889" s="77">
        <v>22350</v>
      </c>
      <c r="N889" s="77">
        <v>22350</v>
      </c>
      <c r="O889" s="77">
        <v>22350</v>
      </c>
      <c r="P889" s="78"/>
      <c r="Q889" s="6">
        <f>O889-N889</f>
        <v>0</v>
      </c>
      <c r="R889" s="6">
        <f>N889-O889</f>
        <v>0</v>
      </c>
      <c r="S889" s="6">
        <f>O889-I889</f>
        <v>0</v>
      </c>
      <c r="T889" s="6">
        <f>I889-O889</f>
        <v>0</v>
      </c>
      <c r="U889" s="28">
        <f>O889/I889*100</f>
        <v>100</v>
      </c>
      <c r="V889" s="38">
        <f>O889-I889</f>
        <v>0</v>
      </c>
      <c r="W889" s="38">
        <f>I889-O889</f>
        <v>0</v>
      </c>
      <c r="X889" s="37">
        <f>O889/I889*100</f>
        <v>100</v>
      </c>
      <c r="Y889" s="77">
        <v>22350</v>
      </c>
    </row>
    <row r="890" spans="1:25" s="65" customFormat="1" ht="45" x14ac:dyDescent="0.25">
      <c r="A890" s="32">
        <v>412700</v>
      </c>
      <c r="B890" s="31" t="s">
        <v>113</v>
      </c>
      <c r="C890" s="31" t="s">
        <v>29</v>
      </c>
      <c r="D890" s="31" t="s">
        <v>133</v>
      </c>
      <c r="E890" s="31" t="s">
        <v>132</v>
      </c>
      <c r="F890" s="33" t="s">
        <v>131</v>
      </c>
      <c r="G890" s="77">
        <v>64428.22</v>
      </c>
      <c r="H890" s="77">
        <v>57364</v>
      </c>
      <c r="I890" s="77">
        <v>55096</v>
      </c>
      <c r="J890" s="77">
        <v>55096</v>
      </c>
      <c r="K890" s="78">
        <v>42986.58</v>
      </c>
      <c r="L890" s="77"/>
      <c r="M890" s="77">
        <v>55096</v>
      </c>
      <c r="N890" s="77">
        <v>55096</v>
      </c>
      <c r="O890" s="77">
        <v>55096</v>
      </c>
      <c r="P890" s="78"/>
      <c r="Q890" s="6">
        <f>O890-N890</f>
        <v>0</v>
      </c>
      <c r="R890" s="6">
        <f>N890-O890</f>
        <v>0</v>
      </c>
      <c r="S890" s="6">
        <f>O890-I890</f>
        <v>0</v>
      </c>
      <c r="T890" s="6">
        <f>I890-O890</f>
        <v>0</v>
      </c>
      <c r="U890" s="28">
        <f>O890/I890*100</f>
        <v>100</v>
      </c>
      <c r="V890" s="38">
        <f>O890-I890</f>
        <v>0</v>
      </c>
      <c r="W890" s="38">
        <f>I890-O890</f>
        <v>0</v>
      </c>
      <c r="X890" s="37">
        <f>O890/I890*100</f>
        <v>100</v>
      </c>
      <c r="Y890" s="77">
        <v>55096</v>
      </c>
    </row>
    <row r="891" spans="1:25" s="65" customFormat="1" ht="25.5" customHeight="1" x14ac:dyDescent="0.25">
      <c r="A891" s="32">
        <v>412900</v>
      </c>
      <c r="B891" s="31" t="s">
        <v>113</v>
      </c>
      <c r="C891" s="31" t="s">
        <v>29</v>
      </c>
      <c r="D891" s="31" t="s">
        <v>130</v>
      </c>
      <c r="E891" s="31" t="s">
        <v>129</v>
      </c>
      <c r="F891" s="33" t="s">
        <v>128</v>
      </c>
      <c r="G891" s="77">
        <v>49299</v>
      </c>
      <c r="H891" s="77">
        <v>64376</v>
      </c>
      <c r="I891" s="77">
        <v>67900</v>
      </c>
      <c r="J891" s="77">
        <v>67900</v>
      </c>
      <c r="K891" s="78">
        <v>34303.71</v>
      </c>
      <c r="L891" s="77"/>
      <c r="M891" s="77">
        <v>67900</v>
      </c>
      <c r="N891" s="77">
        <v>67900</v>
      </c>
      <c r="O891" s="77">
        <v>67900</v>
      </c>
      <c r="P891" s="78"/>
      <c r="Q891" s="6">
        <f>O891-N891</f>
        <v>0</v>
      </c>
      <c r="R891" s="6">
        <f>N891-O891</f>
        <v>0</v>
      </c>
      <c r="S891" s="6">
        <f>O891-I891</f>
        <v>0</v>
      </c>
      <c r="T891" s="6">
        <f>I891-O891</f>
        <v>0</v>
      </c>
      <c r="U891" s="28">
        <f>O891/I891*100</f>
        <v>100</v>
      </c>
      <c r="V891" s="38">
        <f>O891-I891</f>
        <v>0</v>
      </c>
      <c r="W891" s="38">
        <f>I891-O891</f>
        <v>0</v>
      </c>
      <c r="X891" s="37">
        <f>O891/I891*100</f>
        <v>100</v>
      </c>
      <c r="Y891" s="77">
        <v>67900</v>
      </c>
    </row>
    <row r="892" spans="1:25" s="65" customFormat="1" ht="15" hidden="1" customHeight="1" x14ac:dyDescent="0.25">
      <c r="A892" s="32">
        <v>415200</v>
      </c>
      <c r="B892" s="31" t="s">
        <v>113</v>
      </c>
      <c r="C892" s="31" t="s">
        <v>29</v>
      </c>
      <c r="D892" s="31" t="s">
        <v>127</v>
      </c>
      <c r="E892" s="31"/>
      <c r="F892" s="33" t="s">
        <v>126</v>
      </c>
      <c r="G892" s="6">
        <v>90599.76</v>
      </c>
      <c r="H892" s="6">
        <v>104940</v>
      </c>
      <c r="I892" s="6">
        <v>0</v>
      </c>
      <c r="J892" s="6">
        <v>0</v>
      </c>
      <c r="K892" s="29">
        <v>0</v>
      </c>
      <c r="L892" s="6"/>
      <c r="M892" s="6">
        <v>119940</v>
      </c>
      <c r="N892" s="6">
        <v>0</v>
      </c>
      <c r="O892" s="6">
        <v>0</v>
      </c>
      <c r="P892" s="29"/>
      <c r="Q892" s="6">
        <f>O892-N892</f>
        <v>0</v>
      </c>
      <c r="R892" s="6">
        <f>N892-O892</f>
        <v>0</v>
      </c>
      <c r="S892" s="6">
        <f>O892-I892</f>
        <v>0</v>
      </c>
      <c r="T892" s="6">
        <f>I892-O892</f>
        <v>0</v>
      </c>
      <c r="U892" s="28" t="e">
        <f>O892/I892*100</f>
        <v>#DIV/0!</v>
      </c>
      <c r="V892" s="38">
        <f>O892-I892</f>
        <v>0</v>
      </c>
      <c r="W892" s="38">
        <f>I892-O892</f>
        <v>0</v>
      </c>
      <c r="X892" s="37"/>
      <c r="Y892" s="6">
        <v>0</v>
      </c>
    </row>
    <row r="893" spans="1:25" s="65" customFormat="1" ht="15" hidden="1" customHeight="1" x14ac:dyDescent="0.25">
      <c r="A893" s="32">
        <v>511200</v>
      </c>
      <c r="B893" s="31" t="s">
        <v>113</v>
      </c>
      <c r="C893" s="31" t="s">
        <v>29</v>
      </c>
      <c r="D893" s="31" t="s">
        <v>125</v>
      </c>
      <c r="E893" s="31"/>
      <c r="F893" s="33" t="s">
        <v>124</v>
      </c>
      <c r="G893" s="6">
        <v>4148.07</v>
      </c>
      <c r="H893" s="6">
        <v>7179</v>
      </c>
      <c r="I893" s="6">
        <v>0</v>
      </c>
      <c r="J893" s="6">
        <v>0</v>
      </c>
      <c r="K893" s="29"/>
      <c r="L893" s="6"/>
      <c r="M893" s="6">
        <v>0</v>
      </c>
      <c r="N893" s="6">
        <v>0</v>
      </c>
      <c r="O893" s="6">
        <v>0</v>
      </c>
      <c r="P893" s="29"/>
      <c r="Q893" s="6">
        <f>O893-N893</f>
        <v>0</v>
      </c>
      <c r="R893" s="6">
        <f>N893-O893</f>
        <v>0</v>
      </c>
      <c r="S893" s="6">
        <f>O893-I893</f>
        <v>0</v>
      </c>
      <c r="T893" s="6">
        <f>I893-O893</f>
        <v>0</v>
      </c>
      <c r="U893" s="28"/>
      <c r="V893" s="38">
        <f>O893-I893</f>
        <v>0</v>
      </c>
      <c r="W893" s="38">
        <f>I893-O893</f>
        <v>0</v>
      </c>
      <c r="X893" s="37"/>
      <c r="Y893" s="6">
        <v>0</v>
      </c>
    </row>
    <row r="894" spans="1:25" s="65" customFormat="1" x14ac:dyDescent="0.25">
      <c r="A894" s="32">
        <v>511300</v>
      </c>
      <c r="B894" s="31" t="s">
        <v>113</v>
      </c>
      <c r="C894" s="31" t="s">
        <v>29</v>
      </c>
      <c r="D894" s="31" t="s">
        <v>123</v>
      </c>
      <c r="E894" s="31" t="s">
        <v>122</v>
      </c>
      <c r="F894" s="33" t="s">
        <v>4</v>
      </c>
      <c r="G894" s="77">
        <v>79280.100000000006</v>
      </c>
      <c r="H894" s="77">
        <v>42432</v>
      </c>
      <c r="I894" s="77">
        <v>47867</v>
      </c>
      <c r="J894" s="77">
        <v>47867</v>
      </c>
      <c r="K894" s="78">
        <v>28198.74</v>
      </c>
      <c r="L894" s="77"/>
      <c r="M894" s="77">
        <v>47867</v>
      </c>
      <c r="N894" s="77">
        <v>32821</v>
      </c>
      <c r="O894" s="77">
        <v>32821</v>
      </c>
      <c r="P894" s="78"/>
      <c r="Q894" s="6">
        <f>O894-N894</f>
        <v>0</v>
      </c>
      <c r="R894" s="6">
        <f>N894-O894</f>
        <v>0</v>
      </c>
      <c r="S894" s="6"/>
      <c r="T894" s="6">
        <f>I894-O894</f>
        <v>15046</v>
      </c>
      <c r="U894" s="28">
        <f>O894/I894*100</f>
        <v>68.567071259949444</v>
      </c>
      <c r="V894" s="38"/>
      <c r="W894" s="38">
        <f>I894-O894</f>
        <v>15046</v>
      </c>
      <c r="X894" s="37">
        <f>O894/I894*100</f>
        <v>68.567071259949444</v>
      </c>
      <c r="Y894" s="77">
        <v>32821</v>
      </c>
    </row>
    <row r="895" spans="1:25" ht="28.5" hidden="1" customHeight="1" x14ac:dyDescent="0.25">
      <c r="A895" s="32">
        <v>511400</v>
      </c>
      <c r="B895" s="31" t="s">
        <v>113</v>
      </c>
      <c r="C895" s="31" t="s">
        <v>29</v>
      </c>
      <c r="D895" s="31" t="s">
        <v>121</v>
      </c>
      <c r="E895" s="31"/>
      <c r="F895" s="33" t="s">
        <v>3</v>
      </c>
      <c r="G895" s="77">
        <v>0</v>
      </c>
      <c r="H895" s="77">
        <v>0</v>
      </c>
      <c r="I895" s="77">
        <v>0</v>
      </c>
      <c r="J895" s="77">
        <v>0</v>
      </c>
      <c r="K895" s="78"/>
      <c r="L895" s="77"/>
      <c r="M895" s="77">
        <v>0</v>
      </c>
      <c r="N895" s="77">
        <v>0</v>
      </c>
      <c r="O895" s="77">
        <v>0</v>
      </c>
      <c r="P895" s="78"/>
      <c r="Q895" s="6">
        <f>O895-N895</f>
        <v>0</v>
      </c>
      <c r="R895" s="6">
        <f>N895-O895</f>
        <v>0</v>
      </c>
      <c r="S895" s="6">
        <f>O895-I895</f>
        <v>0</v>
      </c>
      <c r="T895" s="6">
        <f>I895-O895</f>
        <v>0</v>
      </c>
      <c r="U895" s="28"/>
      <c r="V895" s="38">
        <f>O895-I895</f>
        <v>0</v>
      </c>
      <c r="W895" s="38">
        <f>I895-O895</f>
        <v>0</v>
      </c>
      <c r="X895" s="37"/>
      <c r="Y895" s="77">
        <v>0</v>
      </c>
    </row>
    <row r="896" spans="1:25" ht="28.5" customHeight="1" x14ac:dyDescent="0.25">
      <c r="A896" s="32">
        <v>516100</v>
      </c>
      <c r="B896" s="31" t="s">
        <v>113</v>
      </c>
      <c r="C896" s="31" t="s">
        <v>29</v>
      </c>
      <c r="D896" s="31" t="s">
        <v>120</v>
      </c>
      <c r="E896" s="31" t="s">
        <v>119</v>
      </c>
      <c r="F896" s="33" t="s">
        <v>2</v>
      </c>
      <c r="G896" s="77">
        <v>2090</v>
      </c>
      <c r="H896" s="77">
        <v>2758</v>
      </c>
      <c r="I896" s="77">
        <v>10434</v>
      </c>
      <c r="J896" s="77">
        <v>10434</v>
      </c>
      <c r="K896" s="78">
        <v>6200.55</v>
      </c>
      <c r="L896" s="77"/>
      <c r="M896" s="77">
        <v>10434</v>
      </c>
      <c r="N896" s="77">
        <v>10434</v>
      </c>
      <c r="O896" s="77">
        <v>10434</v>
      </c>
      <c r="P896" s="78"/>
      <c r="Q896" s="6">
        <f>O896-N896</f>
        <v>0</v>
      </c>
      <c r="R896" s="6">
        <f>N896-O896</f>
        <v>0</v>
      </c>
      <c r="S896" s="6">
        <f>O896-I896</f>
        <v>0</v>
      </c>
      <c r="T896" s="6">
        <f>I896-O896</f>
        <v>0</v>
      </c>
      <c r="U896" s="28">
        <f>O896/I896*100</f>
        <v>100</v>
      </c>
      <c r="V896" s="38">
        <f>O896-I896</f>
        <v>0</v>
      </c>
      <c r="W896" s="38">
        <f>I896-O896</f>
        <v>0</v>
      </c>
      <c r="X896" s="37">
        <f>O896/I896*100</f>
        <v>100</v>
      </c>
      <c r="Y896" s="77">
        <v>10434</v>
      </c>
    </row>
    <row r="897" spans="1:25" ht="29.25" customHeight="1" x14ac:dyDescent="0.25">
      <c r="A897" s="32">
        <v>631900</v>
      </c>
      <c r="B897" s="31" t="s">
        <v>85</v>
      </c>
      <c r="C897" s="27"/>
      <c r="D897" s="31" t="s">
        <v>118</v>
      </c>
      <c r="E897" s="31" t="s">
        <v>117</v>
      </c>
      <c r="F897" s="33" t="s">
        <v>116</v>
      </c>
      <c r="G897" s="77"/>
      <c r="H897" s="77">
        <v>0</v>
      </c>
      <c r="I897" s="77">
        <v>13108</v>
      </c>
      <c r="J897" s="77">
        <v>13108</v>
      </c>
      <c r="K897" s="78">
        <v>11398.37</v>
      </c>
      <c r="L897" s="77"/>
      <c r="M897" s="77">
        <v>13108</v>
      </c>
      <c r="N897" s="77">
        <v>13108</v>
      </c>
      <c r="O897" s="77">
        <v>13108</v>
      </c>
      <c r="P897" s="78"/>
      <c r="Q897" s="6">
        <f>O897-N897</f>
        <v>0</v>
      </c>
      <c r="R897" s="6">
        <f>N897-O897</f>
        <v>0</v>
      </c>
      <c r="S897" s="6">
        <f>O897-I897</f>
        <v>0</v>
      </c>
      <c r="T897" s="6">
        <f>I897-O897</f>
        <v>0</v>
      </c>
      <c r="U897" s="28">
        <f>O897/I897*100</f>
        <v>100</v>
      </c>
      <c r="V897" s="38">
        <f>O897-I897</f>
        <v>0</v>
      </c>
      <c r="W897" s="38">
        <f>I897-O897</f>
        <v>0</v>
      </c>
      <c r="X897" s="37">
        <f>O897/I897*100</f>
        <v>100</v>
      </c>
      <c r="Y897" s="77">
        <v>13108</v>
      </c>
    </row>
    <row r="898" spans="1:25" ht="15.75" x14ac:dyDescent="0.25">
      <c r="A898" s="54"/>
      <c r="B898" s="53"/>
      <c r="C898" s="75"/>
      <c r="D898" s="53"/>
      <c r="E898" s="53"/>
      <c r="F898" s="74" t="s">
        <v>115</v>
      </c>
      <c r="G898" s="72"/>
      <c r="H898" s="72"/>
      <c r="I898" s="76">
        <f>SUM(I900)</f>
        <v>119940</v>
      </c>
      <c r="J898" s="76">
        <f>SUM(J900)</f>
        <v>119940</v>
      </c>
      <c r="K898" s="76">
        <f>SUM(K900)</f>
        <v>76840.78</v>
      </c>
      <c r="L898" s="76">
        <f>SUM(L900)</f>
        <v>0</v>
      </c>
      <c r="M898" s="76">
        <f>SUM(M900)</f>
        <v>119940</v>
      </c>
      <c r="N898" s="76">
        <f>SUM(N900)</f>
        <v>119940</v>
      </c>
      <c r="O898" s="76">
        <f>SUM(O900)</f>
        <v>119940</v>
      </c>
      <c r="P898" s="76">
        <f>SUM(P900)</f>
        <v>0</v>
      </c>
      <c r="Q898" s="76">
        <f>SUM(Q900)</f>
        <v>0</v>
      </c>
      <c r="R898" s="76">
        <f>SUM(R900)</f>
        <v>0</v>
      </c>
      <c r="S898" s="76">
        <f>SUM(S900)</f>
        <v>0</v>
      </c>
      <c r="T898" s="76">
        <f>SUM(T900)</f>
        <v>0</v>
      </c>
      <c r="U898" s="76">
        <f>SUM(U900)</f>
        <v>100</v>
      </c>
      <c r="V898" s="76">
        <f>SUM(V900)</f>
        <v>0</v>
      </c>
      <c r="W898" s="76">
        <f>SUM(W900)</f>
        <v>0</v>
      </c>
      <c r="X898" s="49">
        <f>O898/I898*100</f>
        <v>100</v>
      </c>
      <c r="Y898" s="76">
        <f>SUM(Y900)</f>
        <v>119940</v>
      </c>
    </row>
    <row r="899" spans="1:25" ht="15.75" x14ac:dyDescent="0.25">
      <c r="A899" s="54"/>
      <c r="B899" s="53"/>
      <c r="C899" s="75"/>
      <c r="D899" s="53"/>
      <c r="E899" s="53"/>
      <c r="F899" s="74" t="s">
        <v>114</v>
      </c>
      <c r="G899" s="72"/>
      <c r="H899" s="72"/>
      <c r="I899" s="72"/>
      <c r="J899" s="72"/>
      <c r="K899" s="73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3"/>
      <c r="Y899" s="72"/>
    </row>
    <row r="900" spans="1:25" ht="29.25" customHeight="1" x14ac:dyDescent="0.25">
      <c r="A900" s="32">
        <v>415200</v>
      </c>
      <c r="B900" s="31" t="s">
        <v>113</v>
      </c>
      <c r="C900" s="31" t="s">
        <v>29</v>
      </c>
      <c r="D900" s="31" t="s">
        <v>28</v>
      </c>
      <c r="E900" s="31" t="s">
        <v>112</v>
      </c>
      <c r="F900" s="33" t="s">
        <v>111</v>
      </c>
      <c r="G900" s="6">
        <v>90599.76</v>
      </c>
      <c r="H900" s="6">
        <v>104940</v>
      </c>
      <c r="I900" s="6">
        <v>119940</v>
      </c>
      <c r="J900" s="6">
        <v>119940</v>
      </c>
      <c r="K900" s="29">
        <v>76840.78</v>
      </c>
      <c r="L900" s="6"/>
      <c r="M900" s="6">
        <v>119940</v>
      </c>
      <c r="N900" s="6">
        <v>119940</v>
      </c>
      <c r="O900" s="6">
        <v>119940</v>
      </c>
      <c r="P900" s="29"/>
      <c r="Q900" s="6">
        <f>O900-N900</f>
        <v>0</v>
      </c>
      <c r="R900" s="6">
        <f>N900-O900</f>
        <v>0</v>
      </c>
      <c r="S900" s="6">
        <f>O900-I900</f>
        <v>0</v>
      </c>
      <c r="T900" s="6">
        <f>I900-O900</f>
        <v>0</v>
      </c>
      <c r="U900" s="28">
        <f>O900/I900*100</f>
        <v>100</v>
      </c>
      <c r="V900" s="38">
        <f>O900-I900</f>
        <v>0</v>
      </c>
      <c r="W900" s="38">
        <f>I900-O900</f>
        <v>0</v>
      </c>
      <c r="X900" s="37">
        <f>O900/I900*100</f>
        <v>100</v>
      </c>
      <c r="Y900" s="6">
        <v>119940</v>
      </c>
    </row>
    <row r="901" spans="1:25" s="7" customFormat="1" ht="30" x14ac:dyDescent="0.25">
      <c r="A901" s="64"/>
      <c r="B901" s="63"/>
      <c r="C901" s="63"/>
      <c r="D901" s="63"/>
      <c r="E901" s="63"/>
      <c r="F901" s="62" t="s">
        <v>110</v>
      </c>
      <c r="G901" s="59">
        <f>G902+G915</f>
        <v>96333.69</v>
      </c>
      <c r="H901" s="59">
        <f>H902+H915</f>
        <v>106128</v>
      </c>
      <c r="I901" s="59">
        <f>I902+I915</f>
        <v>101348</v>
      </c>
      <c r="J901" s="59">
        <f>J902+J915</f>
        <v>101348</v>
      </c>
      <c r="K901" s="61">
        <f>K902+K915</f>
        <v>71881.540000000008</v>
      </c>
      <c r="L901" s="59">
        <f>L902+L915</f>
        <v>0</v>
      </c>
      <c r="M901" s="59">
        <f>M902+M915</f>
        <v>109413</v>
      </c>
      <c r="N901" s="59">
        <f>N902+N915</f>
        <v>99800</v>
      </c>
      <c r="O901" s="59">
        <f>O902+O915</f>
        <v>99800</v>
      </c>
      <c r="P901" s="59">
        <f>P902+P915</f>
        <v>105913</v>
      </c>
      <c r="Q901" s="59">
        <f>Q902+Q915</f>
        <v>0</v>
      </c>
      <c r="R901" s="59">
        <f>R902+R915</f>
        <v>0</v>
      </c>
      <c r="S901" s="59">
        <f>S902+S915</f>
        <v>4035</v>
      </c>
      <c r="T901" s="59">
        <f>T902+T915</f>
        <v>5583</v>
      </c>
      <c r="U901" s="59">
        <f>U902+U915</f>
        <v>1147.4716496285123</v>
      </c>
      <c r="V901" s="59">
        <f>V902+V915</f>
        <v>4035</v>
      </c>
      <c r="W901" s="59">
        <f>W902+W915</f>
        <v>5583</v>
      </c>
      <c r="X901" s="60">
        <f>O901/I901*100</f>
        <v>98.472589493625918</v>
      </c>
      <c r="Y901" s="59">
        <f>Y902+Y915</f>
        <v>99800</v>
      </c>
    </row>
    <row r="902" spans="1:25" s="7" customFormat="1" ht="20.25" customHeight="1" x14ac:dyDescent="0.25">
      <c r="A902" s="58"/>
      <c r="B902" s="57"/>
      <c r="C902" s="57"/>
      <c r="D902" s="57"/>
      <c r="E902" s="57"/>
      <c r="F902" s="55" t="s">
        <v>109</v>
      </c>
      <c r="G902" s="48">
        <f>SUM(G904:G914)</f>
        <v>94275.16</v>
      </c>
      <c r="H902" s="48">
        <f>SUM(H904:H914)</f>
        <v>102663</v>
      </c>
      <c r="I902" s="48">
        <f>SUM(I904:I914)</f>
        <v>97883</v>
      </c>
      <c r="J902" s="48">
        <f>SUM(J904:J914)</f>
        <v>97883</v>
      </c>
      <c r="K902" s="49">
        <f>SUM(K904:K914)</f>
        <v>70017.16</v>
      </c>
      <c r="L902" s="48">
        <f>SUM(L904:L914)</f>
        <v>0</v>
      </c>
      <c r="M902" s="48">
        <f>SUM(M904:M914)</f>
        <v>105913</v>
      </c>
      <c r="N902" s="48">
        <f>SUM(N904:N914)</f>
        <v>96300</v>
      </c>
      <c r="O902" s="48">
        <f>SUM(O904:O914)</f>
        <v>96300</v>
      </c>
      <c r="P902" s="48">
        <f>SUM(P904:P914)</f>
        <v>105913</v>
      </c>
      <c r="Q902" s="48">
        <f>SUM(Q904:Q914)</f>
        <v>0</v>
      </c>
      <c r="R902" s="48">
        <f>SUM(R904:R914)</f>
        <v>0</v>
      </c>
      <c r="S902" s="48">
        <f>SUM(S904:S914)</f>
        <v>4000</v>
      </c>
      <c r="T902" s="48">
        <f>SUM(T904:T914)</f>
        <v>5583</v>
      </c>
      <c r="U902" s="48">
        <f>SUM(U904:U914)</f>
        <v>844.44134659820941</v>
      </c>
      <c r="V902" s="48">
        <f>SUM(V904:V914)</f>
        <v>4000</v>
      </c>
      <c r="W902" s="48">
        <f>SUM(W904:W914)</f>
        <v>5583</v>
      </c>
      <c r="X902" s="49">
        <f>O902/I902*100</f>
        <v>98.382763094715116</v>
      </c>
      <c r="Y902" s="48">
        <f>SUM(Y904:Y914)</f>
        <v>96300</v>
      </c>
    </row>
    <row r="903" spans="1:25" s="7" customFormat="1" x14ac:dyDescent="0.25">
      <c r="A903" s="58"/>
      <c r="B903" s="57"/>
      <c r="C903" s="57"/>
      <c r="D903" s="57"/>
      <c r="E903" s="57"/>
      <c r="F903" s="52" t="s">
        <v>83</v>
      </c>
      <c r="G903" s="48"/>
      <c r="H903" s="48"/>
      <c r="I903" s="48"/>
      <c r="J903" s="48"/>
      <c r="K903" s="49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9"/>
      <c r="Y903" s="48"/>
    </row>
    <row r="904" spans="1:25" s="7" customFormat="1" ht="30" x14ac:dyDescent="0.25">
      <c r="A904" s="32">
        <v>411200</v>
      </c>
      <c r="B904" s="31" t="s">
        <v>30</v>
      </c>
      <c r="C904" s="31" t="s">
        <v>29</v>
      </c>
      <c r="D904" s="31" t="s">
        <v>108</v>
      </c>
      <c r="E904" s="31" t="s">
        <v>107</v>
      </c>
      <c r="F904" s="33" t="s">
        <v>36</v>
      </c>
      <c r="G904" s="6">
        <v>672.92</v>
      </c>
      <c r="H904" s="6">
        <v>1188</v>
      </c>
      <c r="I904" s="6">
        <v>1188</v>
      </c>
      <c r="J904" s="6">
        <v>1188</v>
      </c>
      <c r="K904" s="29">
        <v>495.67</v>
      </c>
      <c r="L904" s="6"/>
      <c r="M904" s="6">
        <v>1188</v>
      </c>
      <c r="N904" s="6">
        <v>1000</v>
      </c>
      <c r="O904" s="6">
        <v>1000</v>
      </c>
      <c r="P904" s="6">
        <v>1188</v>
      </c>
      <c r="Q904" s="6">
        <f>O904-N904</f>
        <v>0</v>
      </c>
      <c r="R904" s="6">
        <f>N904-O904</f>
        <v>0</v>
      </c>
      <c r="S904" s="6"/>
      <c r="T904" s="6">
        <f>I904-O904</f>
        <v>188</v>
      </c>
      <c r="U904" s="28">
        <f>O904/I904*100</f>
        <v>84.17508417508418</v>
      </c>
      <c r="V904" s="38"/>
      <c r="W904" s="38">
        <f>I904-O904</f>
        <v>188</v>
      </c>
      <c r="X904" s="37">
        <f>O904/I904*100</f>
        <v>84.17508417508418</v>
      </c>
      <c r="Y904" s="6">
        <v>1000</v>
      </c>
    </row>
    <row r="905" spans="1:25" s="7" customFormat="1" ht="30" x14ac:dyDescent="0.25">
      <c r="A905" s="32">
        <v>412200</v>
      </c>
      <c r="B905" s="31" t="s">
        <v>30</v>
      </c>
      <c r="C905" s="31" t="s">
        <v>29</v>
      </c>
      <c r="D905" s="31" t="s">
        <v>106</v>
      </c>
      <c r="E905" s="31" t="s">
        <v>105</v>
      </c>
      <c r="F905" s="33" t="s">
        <v>70</v>
      </c>
      <c r="G905" s="6">
        <v>22960.61</v>
      </c>
      <c r="H905" s="6">
        <v>24750</v>
      </c>
      <c r="I905" s="6">
        <v>24750</v>
      </c>
      <c r="J905" s="6">
        <v>24635</v>
      </c>
      <c r="K905" s="29">
        <v>15862.99</v>
      </c>
      <c r="L905" s="6"/>
      <c r="M905" s="6">
        <v>24750</v>
      </c>
      <c r="N905" s="6">
        <v>23500</v>
      </c>
      <c r="O905" s="6">
        <v>23500</v>
      </c>
      <c r="P905" s="6">
        <v>24750</v>
      </c>
      <c r="Q905" s="6">
        <f>O905-N905</f>
        <v>0</v>
      </c>
      <c r="R905" s="6">
        <f>N905-O905</f>
        <v>0</v>
      </c>
      <c r="S905" s="6"/>
      <c r="T905" s="6">
        <f>I905-O905</f>
        <v>1250</v>
      </c>
      <c r="U905" s="28">
        <f>O905/I905*100</f>
        <v>94.949494949494948</v>
      </c>
      <c r="V905" s="38"/>
      <c r="W905" s="38">
        <f>I905-O905</f>
        <v>1250</v>
      </c>
      <c r="X905" s="37">
        <f>O905/I905*100</f>
        <v>94.949494949494948</v>
      </c>
      <c r="Y905" s="6">
        <v>23500</v>
      </c>
    </row>
    <row r="906" spans="1:25" s="7" customFormat="1" x14ac:dyDescent="0.25">
      <c r="A906" s="32">
        <v>412300</v>
      </c>
      <c r="B906" s="31" t="s">
        <v>30</v>
      </c>
      <c r="C906" s="31" t="s">
        <v>29</v>
      </c>
      <c r="D906" s="31" t="s">
        <v>104</v>
      </c>
      <c r="E906" s="31" t="s">
        <v>103</v>
      </c>
      <c r="F906" s="33" t="s">
        <v>49</v>
      </c>
      <c r="G906" s="6">
        <v>7981.79</v>
      </c>
      <c r="H906" s="6">
        <v>7920</v>
      </c>
      <c r="I906" s="6">
        <v>7920</v>
      </c>
      <c r="J906" s="6">
        <v>7920</v>
      </c>
      <c r="K906" s="29">
        <v>6628.23</v>
      </c>
      <c r="L906" s="6"/>
      <c r="M906" s="6">
        <v>7920</v>
      </c>
      <c r="N906" s="6">
        <v>7200</v>
      </c>
      <c r="O906" s="6">
        <v>7200</v>
      </c>
      <c r="P906" s="6">
        <v>7920</v>
      </c>
      <c r="Q906" s="6">
        <f>O906-N906</f>
        <v>0</v>
      </c>
      <c r="R906" s="6">
        <f>N906-O906</f>
        <v>0</v>
      </c>
      <c r="S906" s="6"/>
      <c r="T906" s="6">
        <f>I906-O906</f>
        <v>720</v>
      </c>
      <c r="U906" s="28">
        <f>O906/I906*100</f>
        <v>90.909090909090907</v>
      </c>
      <c r="V906" s="38"/>
      <c r="W906" s="38">
        <f>I906-O906</f>
        <v>720</v>
      </c>
      <c r="X906" s="37">
        <f>O906/I906*100</f>
        <v>90.909090909090907</v>
      </c>
      <c r="Y906" s="6">
        <v>7200</v>
      </c>
    </row>
    <row r="907" spans="1:25" s="7" customFormat="1" x14ac:dyDescent="0.25">
      <c r="A907" s="32">
        <v>412500</v>
      </c>
      <c r="B907" s="31" t="s">
        <v>30</v>
      </c>
      <c r="C907" s="31" t="s">
        <v>29</v>
      </c>
      <c r="D907" s="31" t="s">
        <v>102</v>
      </c>
      <c r="E907" s="31" t="s">
        <v>101</v>
      </c>
      <c r="F907" s="33" t="s">
        <v>65</v>
      </c>
      <c r="G907" s="6">
        <v>5508.66</v>
      </c>
      <c r="H907" s="6">
        <v>5940</v>
      </c>
      <c r="I907" s="6">
        <v>5000</v>
      </c>
      <c r="J907" s="6">
        <v>5000</v>
      </c>
      <c r="K907" s="29">
        <v>4074.72</v>
      </c>
      <c r="L907" s="6"/>
      <c r="M907" s="6">
        <v>5000</v>
      </c>
      <c r="N907" s="6">
        <v>5000</v>
      </c>
      <c r="O907" s="6">
        <v>5000</v>
      </c>
      <c r="P907" s="6">
        <v>5000</v>
      </c>
      <c r="Q907" s="6">
        <f>O907-N907</f>
        <v>0</v>
      </c>
      <c r="R907" s="6">
        <f>N907-O907</f>
        <v>0</v>
      </c>
      <c r="S907" s="6">
        <f>O907-I907</f>
        <v>0</v>
      </c>
      <c r="T907" s="6">
        <f>I907-O907</f>
        <v>0</v>
      </c>
      <c r="U907" s="28">
        <f>O907/I907*100</f>
        <v>100</v>
      </c>
      <c r="V907" s="38">
        <f>O907-I907</f>
        <v>0</v>
      </c>
      <c r="W907" s="38">
        <f>I907-O907</f>
        <v>0</v>
      </c>
      <c r="X907" s="37">
        <f>O907/I907*100</f>
        <v>100</v>
      </c>
      <c r="Y907" s="6">
        <v>5000</v>
      </c>
    </row>
    <row r="908" spans="1:25" s="7" customFormat="1" x14ac:dyDescent="0.25">
      <c r="A908" s="32">
        <v>412600</v>
      </c>
      <c r="B908" s="31" t="s">
        <v>30</v>
      </c>
      <c r="C908" s="31" t="s">
        <v>29</v>
      </c>
      <c r="D908" s="31" t="s">
        <v>100</v>
      </c>
      <c r="E908" s="31" t="s">
        <v>99</v>
      </c>
      <c r="F908" s="33" t="s">
        <v>46</v>
      </c>
      <c r="G908" s="6">
        <v>6000.01</v>
      </c>
      <c r="H908" s="6">
        <v>5940</v>
      </c>
      <c r="I908" s="6">
        <v>5000</v>
      </c>
      <c r="J908" s="6">
        <v>5000</v>
      </c>
      <c r="K908" s="29">
        <v>3285.26</v>
      </c>
      <c r="L908" s="6"/>
      <c r="M908" s="6">
        <v>5000</v>
      </c>
      <c r="N908" s="6">
        <v>4500</v>
      </c>
      <c r="O908" s="6">
        <v>4500</v>
      </c>
      <c r="P908" s="6">
        <v>5000</v>
      </c>
      <c r="Q908" s="6">
        <f>O908-N908</f>
        <v>0</v>
      </c>
      <c r="R908" s="6">
        <f>N908-O908</f>
        <v>0</v>
      </c>
      <c r="S908" s="6"/>
      <c r="T908" s="6">
        <f>I908-O908</f>
        <v>500</v>
      </c>
      <c r="U908" s="28">
        <f>O908/I908*100</f>
        <v>90</v>
      </c>
      <c r="V908" s="38"/>
      <c r="W908" s="38">
        <f>I908-O908</f>
        <v>500</v>
      </c>
      <c r="X908" s="37">
        <f>O908/I908*100</f>
        <v>90</v>
      </c>
      <c r="Y908" s="6">
        <v>4500</v>
      </c>
    </row>
    <row r="909" spans="1:25" s="7" customFormat="1" x14ac:dyDescent="0.25">
      <c r="A909" s="32">
        <v>412700</v>
      </c>
      <c r="B909" s="31" t="s">
        <v>30</v>
      </c>
      <c r="C909" s="31" t="s">
        <v>29</v>
      </c>
      <c r="D909" s="31" t="s">
        <v>98</v>
      </c>
      <c r="E909" s="31" t="s">
        <v>97</v>
      </c>
      <c r="F909" s="33" t="s">
        <v>43</v>
      </c>
      <c r="G909" s="6">
        <v>8999.61</v>
      </c>
      <c r="H909" s="6">
        <v>8910</v>
      </c>
      <c r="I909" s="6">
        <v>8910</v>
      </c>
      <c r="J909" s="6">
        <v>8910</v>
      </c>
      <c r="K909" s="29">
        <v>4842.07</v>
      </c>
      <c r="L909" s="6"/>
      <c r="M909" s="6">
        <v>8910</v>
      </c>
      <c r="N909" s="6">
        <v>8500</v>
      </c>
      <c r="O909" s="6">
        <v>8500</v>
      </c>
      <c r="P909" s="6">
        <v>8910</v>
      </c>
      <c r="Q909" s="6">
        <f>O909-N909</f>
        <v>0</v>
      </c>
      <c r="R909" s="6">
        <f>N909-O909</f>
        <v>0</v>
      </c>
      <c r="S909" s="6"/>
      <c r="T909" s="6">
        <f>I909-O909</f>
        <v>410</v>
      </c>
      <c r="U909" s="28">
        <f>O909/I909*100</f>
        <v>95.398428731762067</v>
      </c>
      <c r="V909" s="38"/>
      <c r="W909" s="38">
        <f>I909-O909</f>
        <v>410</v>
      </c>
      <c r="X909" s="37">
        <f>O909/I909*100</f>
        <v>95.398428731762067</v>
      </c>
      <c r="Y909" s="6">
        <v>8500</v>
      </c>
    </row>
    <row r="910" spans="1:25" s="7" customFormat="1" ht="30" x14ac:dyDescent="0.25">
      <c r="A910" s="32">
        <v>412700</v>
      </c>
      <c r="B910" s="31" t="s">
        <v>30</v>
      </c>
      <c r="C910" s="31" t="s">
        <v>29</v>
      </c>
      <c r="D910" s="31" t="s">
        <v>96</v>
      </c>
      <c r="E910" s="31" t="s">
        <v>95</v>
      </c>
      <c r="F910" s="33" t="s">
        <v>94</v>
      </c>
      <c r="G910" s="6">
        <v>0</v>
      </c>
      <c r="H910" s="6">
        <v>0</v>
      </c>
      <c r="I910" s="6">
        <v>0</v>
      </c>
      <c r="J910" s="6">
        <v>0</v>
      </c>
      <c r="K910" s="29"/>
      <c r="L910" s="6"/>
      <c r="M910" s="6">
        <v>4000</v>
      </c>
      <c r="N910" s="6">
        <v>4000</v>
      </c>
      <c r="O910" s="6">
        <v>4000</v>
      </c>
      <c r="P910" s="6">
        <v>4000</v>
      </c>
      <c r="Q910" s="6">
        <f>O910-N910</f>
        <v>0</v>
      </c>
      <c r="R910" s="6">
        <f>N910-O910</f>
        <v>0</v>
      </c>
      <c r="S910" s="6">
        <f>O910-I910</f>
        <v>4000</v>
      </c>
      <c r="T910" s="6"/>
      <c r="U910" s="28"/>
      <c r="V910" s="38">
        <f>O910-I910</f>
        <v>4000</v>
      </c>
      <c r="W910" s="38"/>
      <c r="X910" s="37"/>
      <c r="Y910" s="6">
        <v>4000</v>
      </c>
    </row>
    <row r="911" spans="1:25" x14ac:dyDescent="0.25">
      <c r="A911" s="32">
        <v>412900</v>
      </c>
      <c r="B911" s="31" t="s">
        <v>30</v>
      </c>
      <c r="C911" s="31" t="s">
        <v>29</v>
      </c>
      <c r="D911" s="31" t="s">
        <v>93</v>
      </c>
      <c r="E911" s="31" t="s">
        <v>92</v>
      </c>
      <c r="F911" s="33" t="s">
        <v>91</v>
      </c>
      <c r="G911" s="6">
        <v>25229.78</v>
      </c>
      <c r="H911" s="6">
        <v>25245</v>
      </c>
      <c r="I911" s="6">
        <v>25245</v>
      </c>
      <c r="J911" s="6">
        <v>25245</v>
      </c>
      <c r="K911" s="29">
        <v>23514.19</v>
      </c>
      <c r="L911" s="6"/>
      <c r="M911" s="6">
        <v>25245</v>
      </c>
      <c r="N911" s="6">
        <v>23000</v>
      </c>
      <c r="O911" s="6">
        <v>23000</v>
      </c>
      <c r="P911" s="6">
        <v>25245</v>
      </c>
      <c r="Q911" s="6">
        <f>O911-N911</f>
        <v>0</v>
      </c>
      <c r="R911" s="6">
        <f>N911-O911</f>
        <v>0</v>
      </c>
      <c r="S911" s="6"/>
      <c r="T911" s="6">
        <f>I911-O911</f>
        <v>2245</v>
      </c>
      <c r="U911" s="28">
        <f>O911/I911*100</f>
        <v>91.107149930679341</v>
      </c>
      <c r="V911" s="38"/>
      <c r="W911" s="38">
        <f>I911-O911</f>
        <v>2245</v>
      </c>
      <c r="X911" s="37">
        <f>O911/I911*100</f>
        <v>91.107149930679341</v>
      </c>
      <c r="Y911" s="6">
        <v>23000</v>
      </c>
    </row>
    <row r="912" spans="1:25" x14ac:dyDescent="0.25">
      <c r="A912" s="32">
        <v>412900</v>
      </c>
      <c r="B912" s="31" t="s">
        <v>30</v>
      </c>
      <c r="C912" s="31" t="s">
        <v>29</v>
      </c>
      <c r="D912" s="31" t="s">
        <v>90</v>
      </c>
      <c r="E912" s="31" t="s">
        <v>89</v>
      </c>
      <c r="F912" s="33" t="s">
        <v>6</v>
      </c>
      <c r="G912" s="6">
        <v>4133.03</v>
      </c>
      <c r="H912" s="6">
        <v>9900</v>
      </c>
      <c r="I912" s="6">
        <v>7000</v>
      </c>
      <c r="J912" s="6">
        <v>7000</v>
      </c>
      <c r="K912" s="29"/>
      <c r="L912" s="6"/>
      <c r="M912" s="6">
        <v>7000</v>
      </c>
      <c r="N912" s="6">
        <v>7000</v>
      </c>
      <c r="O912" s="6">
        <v>7000</v>
      </c>
      <c r="P912" s="6">
        <v>7000</v>
      </c>
      <c r="Q912" s="6">
        <f>O912-N912</f>
        <v>0</v>
      </c>
      <c r="R912" s="6">
        <f>N912-O912</f>
        <v>0</v>
      </c>
      <c r="S912" s="6">
        <f>O912-I912</f>
        <v>0</v>
      </c>
      <c r="T912" s="6">
        <f>I912-O912</f>
        <v>0</v>
      </c>
      <c r="U912" s="28">
        <f>O912/I912*100</f>
        <v>100</v>
      </c>
      <c r="V912" s="38">
        <f>O912-I912</f>
        <v>0</v>
      </c>
      <c r="W912" s="38">
        <f>I912-O912</f>
        <v>0</v>
      </c>
      <c r="X912" s="37">
        <f>O912/I912*100</f>
        <v>100</v>
      </c>
      <c r="Y912" s="6">
        <v>7000</v>
      </c>
    </row>
    <row r="913" spans="1:25" s="7" customFormat="1" ht="16.5" customHeight="1" x14ac:dyDescent="0.25">
      <c r="A913" s="32">
        <v>511300</v>
      </c>
      <c r="B913" s="31" t="s">
        <v>30</v>
      </c>
      <c r="C913" s="31" t="s">
        <v>29</v>
      </c>
      <c r="D913" s="31" t="s">
        <v>88</v>
      </c>
      <c r="E913" s="31" t="s">
        <v>87</v>
      </c>
      <c r="F913" s="33" t="s">
        <v>86</v>
      </c>
      <c r="G913" s="6">
        <v>12788.75</v>
      </c>
      <c r="H913" s="6">
        <v>12870</v>
      </c>
      <c r="I913" s="6">
        <v>12870</v>
      </c>
      <c r="J913" s="6">
        <v>12870</v>
      </c>
      <c r="K913" s="29">
        <v>11199.03</v>
      </c>
      <c r="L913" s="6"/>
      <c r="M913" s="6">
        <v>16900</v>
      </c>
      <c r="N913" s="6">
        <v>12600</v>
      </c>
      <c r="O913" s="6">
        <v>12600</v>
      </c>
      <c r="P913" s="6">
        <v>16900</v>
      </c>
      <c r="Q913" s="6">
        <f>O913-N913</f>
        <v>0</v>
      </c>
      <c r="R913" s="6">
        <f>N913-O913</f>
        <v>0</v>
      </c>
      <c r="S913" s="6"/>
      <c r="T913" s="6">
        <f>I913-O913</f>
        <v>270</v>
      </c>
      <c r="U913" s="28">
        <f>O913/I913*100</f>
        <v>97.902097902097907</v>
      </c>
      <c r="V913" s="38"/>
      <c r="W913" s="38">
        <f>I913-O913</f>
        <v>270</v>
      </c>
      <c r="X913" s="37">
        <f>O913/I913*100</f>
        <v>97.902097902097907</v>
      </c>
      <c r="Y913" s="6">
        <v>12600</v>
      </c>
    </row>
    <row r="914" spans="1:25" s="7" customFormat="1" ht="15" hidden="1" customHeight="1" x14ac:dyDescent="0.25">
      <c r="A914" s="71">
        <v>631900</v>
      </c>
      <c r="B914" s="31" t="s">
        <v>85</v>
      </c>
      <c r="C914" s="71" t="s">
        <v>29</v>
      </c>
      <c r="D914" s="71"/>
      <c r="E914" s="71"/>
      <c r="F914" s="70" t="s">
        <v>0</v>
      </c>
      <c r="G914" s="69">
        <v>0</v>
      </c>
      <c r="H914" s="69">
        <v>0</v>
      </c>
      <c r="I914" s="69">
        <v>0</v>
      </c>
      <c r="J914" s="69">
        <v>115</v>
      </c>
      <c r="K914" s="68">
        <v>115</v>
      </c>
      <c r="L914" s="67"/>
      <c r="M914" s="66">
        <v>0</v>
      </c>
      <c r="N914" s="66">
        <v>0</v>
      </c>
      <c r="O914" s="66">
        <v>0</v>
      </c>
      <c r="P914" s="66">
        <v>0</v>
      </c>
      <c r="Q914" s="6">
        <f>O914-N914</f>
        <v>0</v>
      </c>
      <c r="R914" s="6">
        <f>N914-O914</f>
        <v>0</v>
      </c>
      <c r="S914" s="6">
        <f>O914-I914</f>
        <v>0</v>
      </c>
      <c r="T914" s="6">
        <f>I914-O914</f>
        <v>0</v>
      </c>
      <c r="U914" s="28"/>
      <c r="V914" s="38">
        <f>O914-I914</f>
        <v>0</v>
      </c>
      <c r="W914" s="38">
        <f>I914-O914</f>
        <v>0</v>
      </c>
      <c r="X914" s="37"/>
      <c r="Y914" s="66">
        <v>0</v>
      </c>
    </row>
    <row r="915" spans="1:25" s="7" customFormat="1" ht="30" x14ac:dyDescent="0.25">
      <c r="A915" s="54"/>
      <c r="B915" s="53"/>
      <c r="C915" s="53"/>
      <c r="D915" s="53"/>
      <c r="E915" s="53"/>
      <c r="F915" s="55" t="s">
        <v>84</v>
      </c>
      <c r="G915" s="48">
        <f>SUM(G917:G919)</f>
        <v>2058.5299999999997</v>
      </c>
      <c r="H915" s="48">
        <f>SUM(H917:H919)</f>
        <v>3465</v>
      </c>
      <c r="I915" s="48">
        <f>SUM(I917:I919)</f>
        <v>3465</v>
      </c>
      <c r="J915" s="48">
        <f>SUM(J917:J919)</f>
        <v>3465</v>
      </c>
      <c r="K915" s="49">
        <f>SUM(K917:K919)</f>
        <v>1864.38</v>
      </c>
      <c r="L915" s="48">
        <f>SUM(L917:L919)</f>
        <v>0</v>
      </c>
      <c r="M915" s="48">
        <f>SUM(M917:M919)</f>
        <v>3500</v>
      </c>
      <c r="N915" s="48">
        <f>SUM(N917:N919)</f>
        <v>3500</v>
      </c>
      <c r="O915" s="48">
        <f>SUM(O917:O919)</f>
        <v>3500</v>
      </c>
      <c r="P915" s="48">
        <f>SUM(P917:P919)</f>
        <v>0</v>
      </c>
      <c r="Q915" s="48">
        <f>SUM(Q917:Q919)</f>
        <v>0</v>
      </c>
      <c r="R915" s="48">
        <f>SUM(R917:R919)</f>
        <v>0</v>
      </c>
      <c r="S915" s="48">
        <f>SUM(S917:S919)</f>
        <v>35</v>
      </c>
      <c r="T915" s="48">
        <f>SUM(T917:T919)</f>
        <v>0</v>
      </c>
      <c r="U915" s="48">
        <f>SUM(U917:U919)</f>
        <v>303.030303030303</v>
      </c>
      <c r="V915" s="48">
        <f>SUM(V917:V919)</f>
        <v>35</v>
      </c>
      <c r="W915" s="48">
        <f>SUM(W917:W919)</f>
        <v>0</v>
      </c>
      <c r="X915" s="49">
        <f>O915/I915*100</f>
        <v>101.01010101010101</v>
      </c>
      <c r="Y915" s="48">
        <f>SUM(Y917:Y919)</f>
        <v>3500</v>
      </c>
    </row>
    <row r="916" spans="1:25" s="65" customFormat="1" x14ac:dyDescent="0.25">
      <c r="A916" s="54"/>
      <c r="B916" s="53"/>
      <c r="C916" s="53"/>
      <c r="D916" s="53"/>
      <c r="E916" s="53"/>
      <c r="F916" s="52" t="s">
        <v>83</v>
      </c>
      <c r="G916" s="48"/>
      <c r="H916" s="48"/>
      <c r="I916" s="48"/>
      <c r="J916" s="48"/>
      <c r="K916" s="49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9"/>
      <c r="Y916" s="48"/>
    </row>
    <row r="917" spans="1:25" x14ac:dyDescent="0.25">
      <c r="A917" s="32">
        <v>412600</v>
      </c>
      <c r="B917" s="31" t="s">
        <v>30</v>
      </c>
      <c r="C917" s="31" t="s">
        <v>29</v>
      </c>
      <c r="D917" s="31" t="s">
        <v>82</v>
      </c>
      <c r="E917" s="31" t="s">
        <v>81</v>
      </c>
      <c r="F917" s="33" t="s">
        <v>46</v>
      </c>
      <c r="G917" s="6">
        <v>403.5</v>
      </c>
      <c r="H917" s="6">
        <v>990</v>
      </c>
      <c r="I917" s="6">
        <v>990</v>
      </c>
      <c r="J917" s="6">
        <v>990</v>
      </c>
      <c r="K917" s="29">
        <v>941.38</v>
      </c>
      <c r="L917" s="6"/>
      <c r="M917" s="6">
        <v>1000</v>
      </c>
      <c r="N917" s="6">
        <v>1000</v>
      </c>
      <c r="O917" s="6">
        <v>1000</v>
      </c>
      <c r="P917" s="29"/>
      <c r="Q917" s="6">
        <f>O917-N917</f>
        <v>0</v>
      </c>
      <c r="R917" s="6">
        <f>N917-O917</f>
        <v>0</v>
      </c>
      <c r="S917" s="6">
        <f>O917-I917</f>
        <v>10</v>
      </c>
      <c r="T917" s="6"/>
      <c r="U917" s="28">
        <f>O917/I917*100</f>
        <v>101.01010101010101</v>
      </c>
      <c r="V917" s="38">
        <f>O917-I917</f>
        <v>10</v>
      </c>
      <c r="W917" s="38"/>
      <c r="X917" s="37">
        <f>O917/I917*100</f>
        <v>101.01010101010101</v>
      </c>
      <c r="Y917" s="6">
        <v>1000</v>
      </c>
    </row>
    <row r="918" spans="1:25" x14ac:dyDescent="0.25">
      <c r="A918" s="32">
        <v>412700</v>
      </c>
      <c r="B918" s="31" t="s">
        <v>30</v>
      </c>
      <c r="C918" s="31" t="s">
        <v>29</v>
      </c>
      <c r="D918" s="31" t="s">
        <v>80</v>
      </c>
      <c r="E918" s="31" t="s">
        <v>79</v>
      </c>
      <c r="F918" s="33" t="s">
        <v>43</v>
      </c>
      <c r="G918" s="6">
        <v>794</v>
      </c>
      <c r="H918" s="6">
        <v>1485</v>
      </c>
      <c r="I918" s="6">
        <v>1485</v>
      </c>
      <c r="J918" s="6">
        <v>1485</v>
      </c>
      <c r="K918" s="29">
        <v>618</v>
      </c>
      <c r="L918" s="6"/>
      <c r="M918" s="6">
        <v>1500</v>
      </c>
      <c r="N918" s="6">
        <v>1500</v>
      </c>
      <c r="O918" s="6">
        <v>1500</v>
      </c>
      <c r="P918" s="29"/>
      <c r="Q918" s="6">
        <f>O918-N918</f>
        <v>0</v>
      </c>
      <c r="R918" s="6">
        <f>N918-O918</f>
        <v>0</v>
      </c>
      <c r="S918" s="6">
        <f>O918-I918</f>
        <v>15</v>
      </c>
      <c r="T918" s="6"/>
      <c r="U918" s="28">
        <f>O918/I918*100</f>
        <v>101.01010101010101</v>
      </c>
      <c r="V918" s="38">
        <f>O918-I918</f>
        <v>15</v>
      </c>
      <c r="W918" s="38"/>
      <c r="X918" s="37">
        <f>O918/I918*100</f>
        <v>101.01010101010101</v>
      </c>
      <c r="Y918" s="6">
        <v>1500</v>
      </c>
    </row>
    <row r="919" spans="1:25" x14ac:dyDescent="0.25">
      <c r="A919" s="32">
        <v>412900</v>
      </c>
      <c r="B919" s="31" t="s">
        <v>30</v>
      </c>
      <c r="C919" s="31" t="s">
        <v>29</v>
      </c>
      <c r="D919" s="31" t="s">
        <v>78</v>
      </c>
      <c r="E919" s="31" t="s">
        <v>77</v>
      </c>
      <c r="F919" s="33" t="s">
        <v>40</v>
      </c>
      <c r="G919" s="38">
        <v>861.03</v>
      </c>
      <c r="H919" s="38">
        <v>990</v>
      </c>
      <c r="I919" s="38">
        <v>990</v>
      </c>
      <c r="J919" s="38">
        <v>990</v>
      </c>
      <c r="K919" s="37">
        <v>305</v>
      </c>
      <c r="L919" s="38"/>
      <c r="M919" s="38">
        <v>1000</v>
      </c>
      <c r="N919" s="38">
        <v>1000</v>
      </c>
      <c r="O919" s="38">
        <v>1000</v>
      </c>
      <c r="P919" s="37"/>
      <c r="Q919" s="6">
        <f>O919-N919</f>
        <v>0</v>
      </c>
      <c r="R919" s="6">
        <f>N919-O919</f>
        <v>0</v>
      </c>
      <c r="S919" s="6">
        <f>O919-I919</f>
        <v>10</v>
      </c>
      <c r="T919" s="6"/>
      <c r="U919" s="28">
        <f>O919/I919*100</f>
        <v>101.01010101010101</v>
      </c>
      <c r="V919" s="38">
        <f>O919-I919</f>
        <v>10</v>
      </c>
      <c r="W919" s="38"/>
      <c r="X919" s="37">
        <f>O919/I919*100</f>
        <v>101.01010101010101</v>
      </c>
      <c r="Y919" s="38">
        <v>1000</v>
      </c>
    </row>
    <row r="920" spans="1:25" s="7" customFormat="1" ht="30" x14ac:dyDescent="0.25">
      <c r="A920" s="64"/>
      <c r="B920" s="63"/>
      <c r="C920" s="63"/>
      <c r="D920" s="63"/>
      <c r="E920" s="63"/>
      <c r="F920" s="62" t="s">
        <v>76</v>
      </c>
      <c r="G920" s="59">
        <f>G921+G931</f>
        <v>93991.02</v>
      </c>
      <c r="H920" s="59">
        <f>H921+H931</f>
        <v>78507</v>
      </c>
      <c r="I920" s="59">
        <f>I921+I931+I938</f>
        <v>101427</v>
      </c>
      <c r="J920" s="59">
        <f>J921+J931+J938</f>
        <v>101427</v>
      </c>
      <c r="K920" s="61">
        <f>K921+K931+K938</f>
        <v>58765.619999999995</v>
      </c>
      <c r="L920" s="59">
        <f>L921+L931+L938</f>
        <v>0</v>
      </c>
      <c r="M920" s="59">
        <f>M921+M931+M938</f>
        <v>110350</v>
      </c>
      <c r="N920" s="59">
        <f>N921+N931+N938</f>
        <v>76000</v>
      </c>
      <c r="O920" s="59">
        <f>O921+O931+O938</f>
        <v>93100</v>
      </c>
      <c r="P920" s="59">
        <f>P921+P931+P938</f>
        <v>0</v>
      </c>
      <c r="Q920" s="59">
        <f>Q921+Q931+Q938</f>
        <v>17100</v>
      </c>
      <c r="R920" s="59">
        <f>R921+R931+R938</f>
        <v>0</v>
      </c>
      <c r="S920" s="59">
        <f>S921+S931+S938</f>
        <v>4146</v>
      </c>
      <c r="T920" s="59">
        <f>T921+T931+T938</f>
        <v>12473</v>
      </c>
      <c r="U920" s="59">
        <f>U921+U931+U938</f>
        <v>1364.3208186291881</v>
      </c>
      <c r="V920" s="59">
        <f>V921+V931+V938</f>
        <v>4146</v>
      </c>
      <c r="W920" s="59">
        <f>W921+W931+W938</f>
        <v>12473</v>
      </c>
      <c r="X920" s="60">
        <f>O920/I920*100</f>
        <v>91.790154495351345</v>
      </c>
      <c r="Y920" s="59">
        <f>Y921+Y931+Y938</f>
        <v>93100</v>
      </c>
    </row>
    <row r="921" spans="1:25" s="7" customFormat="1" ht="22.5" customHeight="1" x14ac:dyDescent="0.25">
      <c r="A921" s="58"/>
      <c r="B921" s="57"/>
      <c r="C921" s="57"/>
      <c r="D921" s="57"/>
      <c r="E921" s="57"/>
      <c r="F921" s="55" t="s">
        <v>75</v>
      </c>
      <c r="G921" s="48">
        <f>SUM(G923:G930)</f>
        <v>87457.88</v>
      </c>
      <c r="H921" s="48">
        <f>SUM(H923:H930)</f>
        <v>71577</v>
      </c>
      <c r="I921" s="48">
        <f>SUM(I923:I930)</f>
        <v>77587</v>
      </c>
      <c r="J921" s="48">
        <f>SUM(J923:J930)</f>
        <v>77587</v>
      </c>
      <c r="K921" s="49">
        <f>SUM(K923:K930)</f>
        <v>42817.119999999995</v>
      </c>
      <c r="L921" s="48">
        <f>SUM(L923:L930)</f>
        <v>0</v>
      </c>
      <c r="M921" s="48">
        <f>SUM(M923:M930)</f>
        <v>86850</v>
      </c>
      <c r="N921" s="48">
        <f>SUM(N923:N930)</f>
        <v>52500</v>
      </c>
      <c r="O921" s="48">
        <f>SUM(O923:O930)</f>
        <v>69600</v>
      </c>
      <c r="P921" s="48">
        <f>SUM(P923:P930)</f>
        <v>0</v>
      </c>
      <c r="Q921" s="48">
        <f>SUM(Q923:Q930)</f>
        <v>17100</v>
      </c>
      <c r="R921" s="48">
        <f>SUM(R923:R930)</f>
        <v>0</v>
      </c>
      <c r="S921" s="48">
        <f>SUM(S923:S930)</f>
        <v>0</v>
      </c>
      <c r="T921" s="48">
        <f>SUM(T923:T930)</f>
        <v>7987</v>
      </c>
      <c r="U921" s="48">
        <f>SUM(U923:U930)</f>
        <v>658.83265418828296</v>
      </c>
      <c r="V921" s="48">
        <f>SUM(V923:V930)</f>
        <v>0</v>
      </c>
      <c r="W921" s="48">
        <f>SUM(W923:W930)</f>
        <v>7987</v>
      </c>
      <c r="X921" s="49">
        <f>O921/I921*100</f>
        <v>89.705749674558888</v>
      </c>
      <c r="Y921" s="48">
        <f>SUM(Y923:Y930)</f>
        <v>69600</v>
      </c>
    </row>
    <row r="922" spans="1:25" s="7" customFormat="1" x14ac:dyDescent="0.25">
      <c r="A922" s="58"/>
      <c r="B922" s="57"/>
      <c r="C922" s="57"/>
      <c r="D922" s="57"/>
      <c r="E922" s="57"/>
      <c r="F922" s="52" t="s">
        <v>54</v>
      </c>
      <c r="G922" s="48"/>
      <c r="H922" s="48"/>
      <c r="I922" s="48"/>
      <c r="J922" s="48"/>
      <c r="K922" s="49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9"/>
      <c r="Y922" s="48"/>
    </row>
    <row r="923" spans="1:25" s="7" customFormat="1" ht="30" x14ac:dyDescent="0.25">
      <c r="A923" s="32">
        <v>411200</v>
      </c>
      <c r="B923" s="31" t="s">
        <v>30</v>
      </c>
      <c r="C923" s="31" t="s">
        <v>29</v>
      </c>
      <c r="D923" s="31" t="s">
        <v>74</v>
      </c>
      <c r="E923" s="31" t="s">
        <v>73</v>
      </c>
      <c r="F923" s="33" t="s">
        <v>36</v>
      </c>
      <c r="G923" s="6">
        <v>1029.25</v>
      </c>
      <c r="H923" s="6">
        <v>1188</v>
      </c>
      <c r="I923" s="6">
        <v>1188</v>
      </c>
      <c r="J923" s="6">
        <v>1188</v>
      </c>
      <c r="K923" s="29">
        <v>257.36</v>
      </c>
      <c r="L923" s="6"/>
      <c r="M923" s="6">
        <v>1000</v>
      </c>
      <c r="N923" s="6">
        <v>900</v>
      </c>
      <c r="O923" s="6">
        <v>900</v>
      </c>
      <c r="P923" s="29"/>
      <c r="Q923" s="6">
        <f>O923-N923</f>
        <v>0</v>
      </c>
      <c r="R923" s="6">
        <f>N923-O923</f>
        <v>0</v>
      </c>
      <c r="S923" s="6"/>
      <c r="T923" s="6">
        <f>I923-O923</f>
        <v>288</v>
      </c>
      <c r="U923" s="28">
        <f>O923/I923*100</f>
        <v>75.757575757575751</v>
      </c>
      <c r="V923" s="38"/>
      <c r="W923" s="38">
        <f>I923-O923</f>
        <v>288</v>
      </c>
      <c r="X923" s="37">
        <f>O923/I923*100</f>
        <v>75.757575757575751</v>
      </c>
      <c r="Y923" s="6">
        <v>900</v>
      </c>
    </row>
    <row r="924" spans="1:25" s="7" customFormat="1" ht="30" x14ac:dyDescent="0.25">
      <c r="A924" s="32">
        <v>412200</v>
      </c>
      <c r="B924" s="31" t="s">
        <v>30</v>
      </c>
      <c r="C924" s="31" t="s">
        <v>29</v>
      </c>
      <c r="D924" s="31" t="s">
        <v>72</v>
      </c>
      <c r="E924" s="31" t="s">
        <v>71</v>
      </c>
      <c r="F924" s="33" t="s">
        <v>70</v>
      </c>
      <c r="G924" s="6">
        <v>25688.59</v>
      </c>
      <c r="H924" s="6">
        <v>28710</v>
      </c>
      <c r="I924" s="6">
        <v>30710</v>
      </c>
      <c r="J924" s="6">
        <v>30710</v>
      </c>
      <c r="K924" s="29">
        <v>18309.28</v>
      </c>
      <c r="L924" s="6"/>
      <c r="M924" s="6">
        <v>30500</v>
      </c>
      <c r="N924" s="6">
        <v>28000</v>
      </c>
      <c r="O924" s="6">
        <v>28000</v>
      </c>
      <c r="P924" s="29"/>
      <c r="Q924" s="6">
        <f>O924-N924</f>
        <v>0</v>
      </c>
      <c r="R924" s="6">
        <f>N924-O924</f>
        <v>0</v>
      </c>
      <c r="S924" s="6"/>
      <c r="T924" s="6">
        <f>I924-O924</f>
        <v>2710</v>
      </c>
      <c r="U924" s="28">
        <f>O924/I924*100</f>
        <v>91.175512862259851</v>
      </c>
      <c r="V924" s="38"/>
      <c r="W924" s="38">
        <f>I924-O924</f>
        <v>2710</v>
      </c>
      <c r="X924" s="37">
        <f>O924/I924*100</f>
        <v>91.175512862259851</v>
      </c>
      <c r="Y924" s="6">
        <v>28000</v>
      </c>
    </row>
    <row r="925" spans="1:25" s="7" customFormat="1" x14ac:dyDescent="0.25">
      <c r="A925" s="32">
        <v>412300</v>
      </c>
      <c r="B925" s="31" t="s">
        <v>30</v>
      </c>
      <c r="C925" s="31" t="s">
        <v>29</v>
      </c>
      <c r="D925" s="31" t="s">
        <v>69</v>
      </c>
      <c r="E925" s="31" t="s">
        <v>68</v>
      </c>
      <c r="F925" s="33" t="s">
        <v>49</v>
      </c>
      <c r="G925" s="6">
        <v>4499.8599999999997</v>
      </c>
      <c r="H925" s="6">
        <v>3960</v>
      </c>
      <c r="I925" s="6">
        <v>3960</v>
      </c>
      <c r="J925" s="6">
        <v>3960</v>
      </c>
      <c r="K925" s="29">
        <v>2350.8200000000002</v>
      </c>
      <c r="L925" s="6"/>
      <c r="M925" s="6">
        <v>3900</v>
      </c>
      <c r="N925" s="6">
        <v>3500</v>
      </c>
      <c r="O925" s="6">
        <v>3500</v>
      </c>
      <c r="P925" s="29"/>
      <c r="Q925" s="6">
        <f>O925-N925</f>
        <v>0</v>
      </c>
      <c r="R925" s="6">
        <f>N925-O925</f>
        <v>0</v>
      </c>
      <c r="S925" s="6"/>
      <c r="T925" s="6">
        <f>I925-O925</f>
        <v>460</v>
      </c>
      <c r="U925" s="28">
        <f>O925/I925*100</f>
        <v>88.383838383838381</v>
      </c>
      <c r="V925" s="38"/>
      <c r="W925" s="38">
        <f>I925-O925</f>
        <v>460</v>
      </c>
      <c r="X925" s="37">
        <f>O925/I925*100</f>
        <v>88.383838383838381</v>
      </c>
      <c r="Y925" s="6">
        <v>3500</v>
      </c>
    </row>
    <row r="926" spans="1:25" s="51" customFormat="1" x14ac:dyDescent="0.25">
      <c r="A926" s="32">
        <v>412500</v>
      </c>
      <c r="B926" s="31" t="s">
        <v>30</v>
      </c>
      <c r="C926" s="31" t="s">
        <v>29</v>
      </c>
      <c r="D926" s="31" t="s">
        <v>67</v>
      </c>
      <c r="E926" s="31" t="s">
        <v>66</v>
      </c>
      <c r="F926" s="33" t="s">
        <v>65</v>
      </c>
      <c r="G926" s="6">
        <v>11872.04</v>
      </c>
      <c r="H926" s="6">
        <v>4950</v>
      </c>
      <c r="I926" s="6">
        <v>4950</v>
      </c>
      <c r="J926" s="6">
        <v>4950</v>
      </c>
      <c r="K926" s="29">
        <v>292.7</v>
      </c>
      <c r="L926" s="6"/>
      <c r="M926" s="6">
        <v>5000</v>
      </c>
      <c r="N926" s="6">
        <v>4500</v>
      </c>
      <c r="O926" s="6">
        <v>4500</v>
      </c>
      <c r="P926" s="29"/>
      <c r="Q926" s="6">
        <f>O926-N926</f>
        <v>0</v>
      </c>
      <c r="R926" s="6">
        <f>N926-O926</f>
        <v>0</v>
      </c>
      <c r="S926" s="6"/>
      <c r="T926" s="6">
        <f>I926-O926</f>
        <v>450</v>
      </c>
      <c r="U926" s="28">
        <f>O926/I926*100</f>
        <v>90.909090909090907</v>
      </c>
      <c r="V926" s="38"/>
      <c r="W926" s="38">
        <f>I926-O926</f>
        <v>450</v>
      </c>
      <c r="X926" s="37">
        <f>O926/I926*100</f>
        <v>90.909090909090907</v>
      </c>
      <c r="Y926" s="6">
        <v>4500</v>
      </c>
    </row>
    <row r="927" spans="1:25" s="51" customFormat="1" x14ac:dyDescent="0.25">
      <c r="A927" s="32">
        <v>412600</v>
      </c>
      <c r="B927" s="31" t="s">
        <v>30</v>
      </c>
      <c r="C927" s="31" t="s">
        <v>29</v>
      </c>
      <c r="D927" s="31" t="s">
        <v>64</v>
      </c>
      <c r="E927" s="31" t="s">
        <v>63</v>
      </c>
      <c r="F927" s="33" t="s">
        <v>46</v>
      </c>
      <c r="G927" s="6">
        <v>4303.9399999999996</v>
      </c>
      <c r="H927" s="6">
        <v>3564</v>
      </c>
      <c r="I927" s="6">
        <v>3564</v>
      </c>
      <c r="J927" s="6">
        <v>3564</v>
      </c>
      <c r="K927" s="29">
        <v>1791.76</v>
      </c>
      <c r="L927" s="6"/>
      <c r="M927" s="6">
        <v>3500</v>
      </c>
      <c r="N927" s="6">
        <v>3200</v>
      </c>
      <c r="O927" s="6">
        <v>3200</v>
      </c>
      <c r="P927" s="29"/>
      <c r="Q927" s="6">
        <f>O927-N927</f>
        <v>0</v>
      </c>
      <c r="R927" s="6">
        <f>N927-O927</f>
        <v>0</v>
      </c>
      <c r="S927" s="6"/>
      <c r="T927" s="6">
        <f>I927-O927</f>
        <v>364</v>
      </c>
      <c r="U927" s="28">
        <f>O927/I927*100</f>
        <v>89.786756453423124</v>
      </c>
      <c r="V927" s="38"/>
      <c r="W927" s="38">
        <f>I927-O927</f>
        <v>364</v>
      </c>
      <c r="X927" s="37">
        <f>O927/I927*100</f>
        <v>89.786756453423124</v>
      </c>
      <c r="Y927" s="6">
        <v>3200</v>
      </c>
    </row>
    <row r="928" spans="1:25" s="51" customFormat="1" x14ac:dyDescent="0.25">
      <c r="A928" s="32">
        <v>412700</v>
      </c>
      <c r="B928" s="31" t="s">
        <v>30</v>
      </c>
      <c r="C928" s="31" t="s">
        <v>29</v>
      </c>
      <c r="D928" s="31" t="s">
        <v>62</v>
      </c>
      <c r="E928" s="31" t="s">
        <v>61</v>
      </c>
      <c r="F928" s="33" t="s">
        <v>43</v>
      </c>
      <c r="G928" s="6">
        <v>15468.45</v>
      </c>
      <c r="H928" s="6">
        <v>9900</v>
      </c>
      <c r="I928" s="6">
        <v>9900</v>
      </c>
      <c r="J928" s="6">
        <v>9900</v>
      </c>
      <c r="K928" s="29">
        <v>5869.93</v>
      </c>
      <c r="L928" s="6"/>
      <c r="M928" s="6">
        <v>21650</v>
      </c>
      <c r="N928" s="6">
        <v>9500</v>
      </c>
      <c r="O928" s="6">
        <v>9500</v>
      </c>
      <c r="P928" s="29"/>
      <c r="Q928" s="6">
        <f>O928-N928</f>
        <v>0</v>
      </c>
      <c r="R928" s="6">
        <f>N928-O928</f>
        <v>0</v>
      </c>
      <c r="S928" s="6"/>
      <c r="T928" s="6">
        <f>I928-O928</f>
        <v>400</v>
      </c>
      <c r="U928" s="28">
        <f>O928/I928*100</f>
        <v>95.959595959595958</v>
      </c>
      <c r="V928" s="38"/>
      <c r="W928" s="38">
        <f>I928-O928</f>
        <v>400</v>
      </c>
      <c r="X928" s="37">
        <f>O928/I928*100</f>
        <v>95.959595959595958</v>
      </c>
      <c r="Y928" s="6">
        <v>9500</v>
      </c>
    </row>
    <row r="929" spans="1:25" s="51" customFormat="1" x14ac:dyDescent="0.25">
      <c r="A929" s="32">
        <v>412900</v>
      </c>
      <c r="B929" s="31" t="s">
        <v>30</v>
      </c>
      <c r="C929" s="31" t="s">
        <v>29</v>
      </c>
      <c r="D929" s="31" t="s">
        <v>60</v>
      </c>
      <c r="E929" s="31" t="s">
        <v>59</v>
      </c>
      <c r="F929" s="33" t="s">
        <v>40</v>
      </c>
      <c r="G929" s="6">
        <v>19674.09</v>
      </c>
      <c r="H929" s="6">
        <v>18315</v>
      </c>
      <c r="I929" s="6">
        <v>20315</v>
      </c>
      <c r="J929" s="6">
        <v>20315</v>
      </c>
      <c r="K929" s="29">
        <v>13665.27</v>
      </c>
      <c r="L929" s="6"/>
      <c r="M929" s="6">
        <v>20300</v>
      </c>
      <c r="N929" s="56">
        <v>1900</v>
      </c>
      <c r="O929" s="6">
        <v>19000</v>
      </c>
      <c r="P929" s="29"/>
      <c r="Q929" s="6">
        <f>O929-N929</f>
        <v>17100</v>
      </c>
      <c r="R929" s="6"/>
      <c r="S929" s="6"/>
      <c r="T929" s="6">
        <f>I929-O929</f>
        <v>1315</v>
      </c>
      <c r="U929" s="28">
        <f>O929/I929*100</f>
        <v>93.526950529165646</v>
      </c>
      <c r="V929" s="38"/>
      <c r="W929" s="38">
        <f>I929-O929</f>
        <v>1315</v>
      </c>
      <c r="X929" s="37">
        <f>O929/I929*100</f>
        <v>93.526950529165646</v>
      </c>
      <c r="Y929" s="6">
        <v>19000</v>
      </c>
    </row>
    <row r="930" spans="1:25" s="51" customFormat="1" x14ac:dyDescent="0.25">
      <c r="A930" s="32">
        <v>511300</v>
      </c>
      <c r="B930" s="31" t="s">
        <v>30</v>
      </c>
      <c r="C930" s="31" t="s">
        <v>29</v>
      </c>
      <c r="D930" s="31" t="s">
        <v>58</v>
      </c>
      <c r="E930" s="31" t="s">
        <v>57</v>
      </c>
      <c r="F930" s="33" t="s">
        <v>56</v>
      </c>
      <c r="G930" s="6">
        <v>4921.66</v>
      </c>
      <c r="H930" s="6">
        <v>990</v>
      </c>
      <c r="I930" s="6">
        <v>3000</v>
      </c>
      <c r="J930" s="6">
        <v>3000</v>
      </c>
      <c r="K930" s="29">
        <v>280</v>
      </c>
      <c r="L930" s="6"/>
      <c r="M930" s="6">
        <v>1000</v>
      </c>
      <c r="N930" s="6">
        <v>1000</v>
      </c>
      <c r="O930" s="6">
        <v>1000</v>
      </c>
      <c r="P930" s="29"/>
      <c r="Q930" s="6">
        <f>O930-N930</f>
        <v>0</v>
      </c>
      <c r="R930" s="6">
        <f>N930-O930</f>
        <v>0</v>
      </c>
      <c r="S930" s="6"/>
      <c r="T930" s="6">
        <f>I930-O930</f>
        <v>2000</v>
      </c>
      <c r="U930" s="28">
        <f>O930/I930*100</f>
        <v>33.333333333333329</v>
      </c>
      <c r="V930" s="38"/>
      <c r="W930" s="38">
        <f>I930-O930</f>
        <v>2000</v>
      </c>
      <c r="X930" s="37">
        <f>O930/I930*100</f>
        <v>33.333333333333329</v>
      </c>
      <c r="Y930" s="6">
        <v>1000</v>
      </c>
    </row>
    <row r="931" spans="1:25" s="51" customFormat="1" ht="30" x14ac:dyDescent="0.25">
      <c r="A931" s="54"/>
      <c r="B931" s="53"/>
      <c r="C931" s="53"/>
      <c r="D931" s="53"/>
      <c r="E931" s="53"/>
      <c r="F931" s="55" t="s">
        <v>55</v>
      </c>
      <c r="G931" s="48">
        <f>SUM(G933:G937)</f>
        <v>6533.1399999999994</v>
      </c>
      <c r="H931" s="48">
        <f>SUM(H933:H937)</f>
        <v>6930</v>
      </c>
      <c r="I931" s="48">
        <f>SUM(I933:I937)</f>
        <v>7000</v>
      </c>
      <c r="J931" s="48">
        <f>SUM(J933:J937)</f>
        <v>7000</v>
      </c>
      <c r="K931" s="49">
        <f>SUM(K933:K937)</f>
        <v>6999.5</v>
      </c>
      <c r="L931" s="48">
        <f>SUM(L933:L937)</f>
        <v>0</v>
      </c>
      <c r="M931" s="48">
        <f>SUM(M933:M937)</f>
        <v>7000</v>
      </c>
      <c r="N931" s="48">
        <f>SUM(N933:N937)</f>
        <v>7000</v>
      </c>
      <c r="O931" s="48">
        <f>SUM(O933:O937)</f>
        <v>7000</v>
      </c>
      <c r="P931" s="48">
        <f>SUM(P933:P937)</f>
        <v>0</v>
      </c>
      <c r="Q931" s="48">
        <f>SUM(Q933:Q937)</f>
        <v>0</v>
      </c>
      <c r="R931" s="48">
        <f>SUM(R933:R937)</f>
        <v>0</v>
      </c>
      <c r="S931" s="48">
        <f>SUM(S933:S937)</f>
        <v>1626</v>
      </c>
      <c r="T931" s="48">
        <f>SUM(T933:T937)</f>
        <v>1626</v>
      </c>
      <c r="U931" s="48">
        <f>SUM(U933:U937)</f>
        <v>177.45333333333332</v>
      </c>
      <c r="V931" s="48">
        <f>SUM(V933:V937)</f>
        <v>1626</v>
      </c>
      <c r="W931" s="48">
        <f>SUM(W933:W937)</f>
        <v>1626</v>
      </c>
      <c r="X931" s="49">
        <f>O931/I931*100</f>
        <v>100</v>
      </c>
      <c r="Y931" s="48">
        <f>SUM(Y933:Y937)</f>
        <v>7000</v>
      </c>
    </row>
    <row r="932" spans="1:25" s="51" customFormat="1" x14ac:dyDescent="0.25">
      <c r="A932" s="54"/>
      <c r="B932" s="53"/>
      <c r="C932" s="53"/>
      <c r="D932" s="53"/>
      <c r="E932" s="53"/>
      <c r="F932" s="52" t="s">
        <v>54</v>
      </c>
      <c r="G932" s="44"/>
      <c r="H932" s="44"/>
      <c r="I932" s="44"/>
      <c r="J932" s="44"/>
      <c r="K932" s="45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5"/>
      <c r="Y932" s="44"/>
    </row>
    <row r="933" spans="1:25" s="51" customFormat="1" ht="30" customHeight="1" x14ac:dyDescent="0.25">
      <c r="A933" s="32">
        <v>411200</v>
      </c>
      <c r="B933" s="31" t="s">
        <v>30</v>
      </c>
      <c r="C933" s="31" t="s">
        <v>29</v>
      </c>
      <c r="D933" s="31" t="s">
        <v>53</v>
      </c>
      <c r="E933" s="31" t="s">
        <v>52</v>
      </c>
      <c r="F933" s="33" t="s">
        <v>36</v>
      </c>
      <c r="G933" s="6">
        <v>60</v>
      </c>
      <c r="H933" s="6">
        <v>198</v>
      </c>
      <c r="I933" s="6">
        <v>200</v>
      </c>
      <c r="J933" s="6">
        <v>0</v>
      </c>
      <c r="K933" s="29"/>
      <c r="L933" s="6"/>
      <c r="M933" s="6">
        <v>0</v>
      </c>
      <c r="N933" s="6">
        <v>0</v>
      </c>
      <c r="O933" s="6">
        <v>0</v>
      </c>
      <c r="P933" s="29"/>
      <c r="Q933" s="6">
        <f>O933-N933</f>
        <v>0</v>
      </c>
      <c r="R933" s="6">
        <f>N933-O933</f>
        <v>0</v>
      </c>
      <c r="S933" s="6"/>
      <c r="T933" s="6">
        <f>I933-O933</f>
        <v>200</v>
      </c>
      <c r="U933" s="28">
        <f>O933/I933*100</f>
        <v>0</v>
      </c>
      <c r="V933" s="38"/>
      <c r="W933" s="38">
        <f>I933-O933</f>
        <v>200</v>
      </c>
      <c r="X933" s="37">
        <f>O933/I933*100</f>
        <v>0</v>
      </c>
      <c r="Y933" s="6">
        <v>0</v>
      </c>
    </row>
    <row r="934" spans="1:25" s="51" customFormat="1" x14ac:dyDescent="0.25">
      <c r="A934" s="32">
        <v>412300</v>
      </c>
      <c r="B934" s="31" t="s">
        <v>30</v>
      </c>
      <c r="C934" s="31" t="s">
        <v>29</v>
      </c>
      <c r="D934" s="31" t="s">
        <v>51</v>
      </c>
      <c r="E934" s="31" t="s">
        <v>50</v>
      </c>
      <c r="F934" s="33" t="s">
        <v>49</v>
      </c>
      <c r="G934" s="6">
        <v>1089.82</v>
      </c>
      <c r="H934" s="6">
        <v>1485</v>
      </c>
      <c r="I934" s="6">
        <v>1500</v>
      </c>
      <c r="J934" s="6">
        <v>71</v>
      </c>
      <c r="K934" s="29">
        <v>71.38</v>
      </c>
      <c r="L934" s="6"/>
      <c r="M934" s="6">
        <v>299</v>
      </c>
      <c r="N934" s="6">
        <v>299</v>
      </c>
      <c r="O934" s="6">
        <v>299</v>
      </c>
      <c r="P934" s="29"/>
      <c r="Q934" s="6">
        <f>O934-N934</f>
        <v>0</v>
      </c>
      <c r="R934" s="6">
        <f>N934-O934</f>
        <v>0</v>
      </c>
      <c r="S934" s="6"/>
      <c r="T934" s="6">
        <f>I934-O934</f>
        <v>1201</v>
      </c>
      <c r="U934" s="28">
        <f>O934/I934*100</f>
        <v>19.933333333333334</v>
      </c>
      <c r="V934" s="38"/>
      <c r="W934" s="38">
        <f>I934-O934</f>
        <v>1201</v>
      </c>
      <c r="X934" s="37">
        <f>O934/I934*100</f>
        <v>19.933333333333334</v>
      </c>
      <c r="Y934" s="6">
        <v>299</v>
      </c>
    </row>
    <row r="935" spans="1:25" s="51" customFormat="1" x14ac:dyDescent="0.25">
      <c r="A935" s="32">
        <v>412600</v>
      </c>
      <c r="B935" s="31" t="s">
        <v>30</v>
      </c>
      <c r="C935" s="31" t="s">
        <v>29</v>
      </c>
      <c r="D935" s="31" t="s">
        <v>48</v>
      </c>
      <c r="E935" s="31" t="s">
        <v>47</v>
      </c>
      <c r="F935" s="33" t="s">
        <v>46</v>
      </c>
      <c r="G935" s="6">
        <v>196.32</v>
      </c>
      <c r="H935" s="6">
        <v>297</v>
      </c>
      <c r="I935" s="6">
        <v>300</v>
      </c>
      <c r="J935" s="6">
        <v>75</v>
      </c>
      <c r="K935" s="29">
        <v>75</v>
      </c>
      <c r="L935" s="6"/>
      <c r="M935" s="6">
        <v>75</v>
      </c>
      <c r="N935" s="6">
        <v>75</v>
      </c>
      <c r="O935" s="6">
        <v>75</v>
      </c>
      <c r="P935" s="29"/>
      <c r="Q935" s="6">
        <f>O935-N935</f>
        <v>0</v>
      </c>
      <c r="R935" s="6">
        <f>N935-O935</f>
        <v>0</v>
      </c>
      <c r="S935" s="6"/>
      <c r="T935" s="6">
        <f>I935-O935</f>
        <v>225</v>
      </c>
      <c r="U935" s="28">
        <f>O935/I935*100</f>
        <v>25</v>
      </c>
      <c r="V935" s="38"/>
      <c r="W935" s="38">
        <f>I935-O935</f>
        <v>225</v>
      </c>
      <c r="X935" s="37">
        <f>O935/I935*100</f>
        <v>25</v>
      </c>
      <c r="Y935" s="6">
        <v>75</v>
      </c>
    </row>
    <row r="936" spans="1:25" s="51" customFormat="1" ht="15" customHeight="1" x14ac:dyDescent="0.25">
      <c r="A936" s="32">
        <v>412700</v>
      </c>
      <c r="B936" s="31" t="s">
        <v>30</v>
      </c>
      <c r="C936" s="31" t="s">
        <v>29</v>
      </c>
      <c r="D936" s="31" t="s">
        <v>45</v>
      </c>
      <c r="E936" s="31" t="s">
        <v>44</v>
      </c>
      <c r="F936" s="33" t="s">
        <v>43</v>
      </c>
      <c r="G936" s="6">
        <v>0</v>
      </c>
      <c r="H936" s="6">
        <v>0</v>
      </c>
      <c r="I936" s="6">
        <v>0</v>
      </c>
      <c r="J936" s="6">
        <v>100</v>
      </c>
      <c r="K936" s="29">
        <v>100</v>
      </c>
      <c r="L936" s="6"/>
      <c r="M936" s="6">
        <v>0</v>
      </c>
      <c r="N936" s="6">
        <v>0</v>
      </c>
      <c r="O936" s="6">
        <v>0</v>
      </c>
      <c r="P936" s="29"/>
      <c r="Q936" s="6">
        <f>O936-N936</f>
        <v>0</v>
      </c>
      <c r="R936" s="6">
        <f>N936-O936</f>
        <v>0</v>
      </c>
      <c r="S936" s="6">
        <f>O936-I936</f>
        <v>0</v>
      </c>
      <c r="T936" s="6">
        <f>I936-O936</f>
        <v>0</v>
      </c>
      <c r="U936" s="28"/>
      <c r="V936" s="38">
        <f>O936-I936</f>
        <v>0</v>
      </c>
      <c r="W936" s="38">
        <f>I936-O936</f>
        <v>0</v>
      </c>
      <c r="X936" s="37"/>
      <c r="Y936" s="6">
        <v>0</v>
      </c>
    </row>
    <row r="937" spans="1:25" x14ac:dyDescent="0.25">
      <c r="A937" s="32">
        <v>412900</v>
      </c>
      <c r="B937" s="31" t="s">
        <v>30</v>
      </c>
      <c r="C937" s="31" t="s">
        <v>29</v>
      </c>
      <c r="D937" s="31" t="s">
        <v>42</v>
      </c>
      <c r="E937" s="31" t="s">
        <v>41</v>
      </c>
      <c r="F937" s="33" t="s">
        <v>40</v>
      </c>
      <c r="G937" s="6">
        <v>5187</v>
      </c>
      <c r="H937" s="6">
        <v>4950</v>
      </c>
      <c r="I937" s="6">
        <v>5000</v>
      </c>
      <c r="J937" s="6">
        <v>6754</v>
      </c>
      <c r="K937" s="29">
        <v>6753.12</v>
      </c>
      <c r="L937" s="6"/>
      <c r="M937" s="6">
        <v>6626</v>
      </c>
      <c r="N937" s="6">
        <v>6626</v>
      </c>
      <c r="O937" s="6">
        <v>6626</v>
      </c>
      <c r="P937" s="29"/>
      <c r="Q937" s="6">
        <f>O937-N937</f>
        <v>0</v>
      </c>
      <c r="R937" s="6">
        <f>N937-O937</f>
        <v>0</v>
      </c>
      <c r="S937" s="6">
        <f>O937-I937</f>
        <v>1626</v>
      </c>
      <c r="T937" s="6"/>
      <c r="U937" s="28">
        <f>O937/I937*100</f>
        <v>132.51999999999998</v>
      </c>
      <c r="V937" s="38">
        <f>O937-I937</f>
        <v>1626</v>
      </c>
      <c r="W937" s="38"/>
      <c r="X937" s="37">
        <f>O937/I937*100</f>
        <v>132.51999999999998</v>
      </c>
      <c r="Y937" s="6">
        <v>6626</v>
      </c>
    </row>
    <row r="938" spans="1:25" ht="30" customHeight="1" x14ac:dyDescent="0.25">
      <c r="A938" s="47"/>
      <c r="B938" s="47"/>
      <c r="C938" s="47"/>
      <c r="D938" s="47"/>
      <c r="E938" s="47"/>
      <c r="F938" s="50" t="s">
        <v>39</v>
      </c>
      <c r="G938" s="44"/>
      <c r="H938" s="44"/>
      <c r="I938" s="48">
        <f>SUM(I940:I945)</f>
        <v>16840</v>
      </c>
      <c r="J938" s="48">
        <f>SUM(J940:J945)</f>
        <v>16840</v>
      </c>
      <c r="K938" s="49">
        <f>SUM(K940:K945)</f>
        <v>8949</v>
      </c>
      <c r="L938" s="44"/>
      <c r="M938" s="48">
        <f>SUM(M940:M945)</f>
        <v>16500</v>
      </c>
      <c r="N938" s="48">
        <f>SUM(N940:N945)</f>
        <v>16500</v>
      </c>
      <c r="O938" s="48">
        <f>SUM(O940:O945)</f>
        <v>16500</v>
      </c>
      <c r="P938" s="48">
        <f>SUM(P940:P945)</f>
        <v>0</v>
      </c>
      <c r="Q938" s="48">
        <f>SUM(Q940:Q945)</f>
        <v>0</v>
      </c>
      <c r="R938" s="48">
        <f>SUM(R940:R945)</f>
        <v>0</v>
      </c>
      <c r="S938" s="48">
        <f>SUM(S940:S945)</f>
        <v>2520</v>
      </c>
      <c r="T938" s="48">
        <f>SUM(T940:T945)</f>
        <v>2860</v>
      </c>
      <c r="U938" s="48">
        <f>SUM(U940:U945)</f>
        <v>528.0348311075719</v>
      </c>
      <c r="V938" s="48">
        <f>SUM(V940:V945)</f>
        <v>2520</v>
      </c>
      <c r="W938" s="48">
        <f>SUM(W940:W945)</f>
        <v>2860</v>
      </c>
      <c r="X938" s="49">
        <f>O938/I938*100</f>
        <v>97.980997624703093</v>
      </c>
      <c r="Y938" s="48">
        <f>SUM(Y940:Y945)</f>
        <v>16500</v>
      </c>
    </row>
    <row r="939" spans="1:25" ht="14.25" customHeight="1" x14ac:dyDescent="0.25">
      <c r="A939" s="47"/>
      <c r="B939" s="47"/>
      <c r="C939" s="47"/>
      <c r="D939" s="47"/>
      <c r="E939" s="47"/>
      <c r="F939" s="46" t="s">
        <v>38</v>
      </c>
      <c r="G939" s="44"/>
      <c r="H939" s="44"/>
      <c r="I939" s="44"/>
      <c r="J939" s="44"/>
      <c r="K939" s="45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5"/>
      <c r="Y939" s="44"/>
    </row>
    <row r="940" spans="1:25" ht="30" customHeight="1" x14ac:dyDescent="0.25">
      <c r="A940" s="32">
        <v>411200</v>
      </c>
      <c r="B940" s="31" t="s">
        <v>30</v>
      </c>
      <c r="C940" s="42" t="s">
        <v>29</v>
      </c>
      <c r="D940" s="31" t="s">
        <v>28</v>
      </c>
      <c r="E940" s="31" t="s">
        <v>37</v>
      </c>
      <c r="F940" s="33" t="s">
        <v>36</v>
      </c>
      <c r="G940" s="6">
        <v>0</v>
      </c>
      <c r="H940" s="6"/>
      <c r="I940" s="6">
        <v>297</v>
      </c>
      <c r="J940" s="6">
        <v>297</v>
      </c>
      <c r="K940" s="39"/>
      <c r="L940" s="6"/>
      <c r="M940" s="36">
        <v>0</v>
      </c>
      <c r="N940" s="36">
        <v>0</v>
      </c>
      <c r="O940" s="36">
        <v>0</v>
      </c>
      <c r="P940" s="29"/>
      <c r="Q940" s="6">
        <f>O940-N940</f>
        <v>0</v>
      </c>
      <c r="R940" s="6">
        <f>N940-O940</f>
        <v>0</v>
      </c>
      <c r="S940" s="6"/>
      <c r="T940" s="6">
        <f>I940-O940</f>
        <v>297</v>
      </c>
      <c r="U940" s="28">
        <f>O940/I940*100</f>
        <v>0</v>
      </c>
      <c r="V940" s="38"/>
      <c r="W940" s="38">
        <f>I940-O940</f>
        <v>297</v>
      </c>
      <c r="X940" s="37">
        <f>O940/I940*100</f>
        <v>0</v>
      </c>
      <c r="Y940" s="36">
        <v>0</v>
      </c>
    </row>
    <row r="941" spans="1:25" ht="30" customHeight="1" x14ac:dyDescent="0.25">
      <c r="A941" s="43">
        <v>412200</v>
      </c>
      <c r="B941" s="31" t="s">
        <v>30</v>
      </c>
      <c r="C941" s="42" t="s">
        <v>29</v>
      </c>
      <c r="D941" s="31" t="s">
        <v>28</v>
      </c>
      <c r="E941" s="31" t="s">
        <v>35</v>
      </c>
      <c r="F941" s="33" t="s">
        <v>34</v>
      </c>
      <c r="G941" s="6">
        <v>0</v>
      </c>
      <c r="H941" s="6"/>
      <c r="I941" s="40">
        <v>990</v>
      </c>
      <c r="J941" s="40">
        <v>990</v>
      </c>
      <c r="K941" s="39">
        <v>1197</v>
      </c>
      <c r="L941" s="6"/>
      <c r="M941" s="36">
        <v>2000</v>
      </c>
      <c r="N941" s="36">
        <v>2000</v>
      </c>
      <c r="O941" s="36">
        <v>2000</v>
      </c>
      <c r="P941" s="29"/>
      <c r="Q941" s="6">
        <f>O941-N941</f>
        <v>0</v>
      </c>
      <c r="R941" s="6">
        <f>N941-O941</f>
        <v>0</v>
      </c>
      <c r="S941" s="6">
        <f>O941-I941</f>
        <v>1010</v>
      </c>
      <c r="T941" s="6"/>
      <c r="U941" s="28">
        <f>O941/I941*100</f>
        <v>202.02020202020202</v>
      </c>
      <c r="V941" s="38">
        <f>O941-I941</f>
        <v>1010</v>
      </c>
      <c r="W941" s="38"/>
      <c r="X941" s="37">
        <f>O941/I941*100</f>
        <v>202.02020202020202</v>
      </c>
      <c r="Y941" s="36">
        <v>2000</v>
      </c>
    </row>
    <row r="942" spans="1:25" ht="15" customHeight="1" x14ac:dyDescent="0.25">
      <c r="A942" s="43">
        <v>412400</v>
      </c>
      <c r="B942" s="31" t="s">
        <v>30</v>
      </c>
      <c r="C942" s="42" t="s">
        <v>29</v>
      </c>
      <c r="D942" s="32" t="s">
        <v>28</v>
      </c>
      <c r="E942" s="32">
        <v>578</v>
      </c>
      <c r="F942" s="41" t="s">
        <v>10</v>
      </c>
      <c r="G942" s="6">
        <v>0</v>
      </c>
      <c r="H942" s="6"/>
      <c r="I942" s="40">
        <v>0</v>
      </c>
      <c r="J942" s="40">
        <v>0</v>
      </c>
      <c r="K942" s="39"/>
      <c r="L942" s="6"/>
      <c r="M942" s="36">
        <v>0</v>
      </c>
      <c r="N942" s="36">
        <v>0</v>
      </c>
      <c r="O942" s="36">
        <v>0</v>
      </c>
      <c r="P942" s="29"/>
      <c r="Q942" s="6">
        <f>O942-N942</f>
        <v>0</v>
      </c>
      <c r="R942" s="6">
        <f>N942-O942</f>
        <v>0</v>
      </c>
      <c r="S942" s="6">
        <f>O942-I942</f>
        <v>0</v>
      </c>
      <c r="T942" s="6">
        <f>I942-O942</f>
        <v>0</v>
      </c>
      <c r="U942" s="28"/>
      <c r="V942" s="38">
        <f>O942-I942</f>
        <v>0</v>
      </c>
      <c r="W942" s="38">
        <f>I942-O942</f>
        <v>0</v>
      </c>
      <c r="X942" s="37"/>
      <c r="Y942" s="36">
        <v>0</v>
      </c>
    </row>
    <row r="943" spans="1:25" x14ac:dyDescent="0.25">
      <c r="A943" s="43">
        <v>412600</v>
      </c>
      <c r="B943" s="31" t="s">
        <v>30</v>
      </c>
      <c r="C943" s="42" t="s">
        <v>29</v>
      </c>
      <c r="D943" s="31" t="s">
        <v>28</v>
      </c>
      <c r="E943" s="31" t="s">
        <v>33</v>
      </c>
      <c r="F943" s="41" t="s">
        <v>32</v>
      </c>
      <c r="G943" s="6">
        <v>0</v>
      </c>
      <c r="H943" s="6"/>
      <c r="I943" s="40">
        <v>1485</v>
      </c>
      <c r="J943" s="40">
        <v>1485</v>
      </c>
      <c r="K943" s="39"/>
      <c r="L943" s="6"/>
      <c r="M943" s="36">
        <v>1000</v>
      </c>
      <c r="N943" s="36">
        <v>1000</v>
      </c>
      <c r="O943" s="36">
        <v>1000</v>
      </c>
      <c r="P943" s="29"/>
      <c r="Q943" s="6">
        <f>O943-N943</f>
        <v>0</v>
      </c>
      <c r="R943" s="6">
        <f>N943-O943</f>
        <v>0</v>
      </c>
      <c r="S943" s="6"/>
      <c r="T943" s="6">
        <f>I943-O943</f>
        <v>485</v>
      </c>
      <c r="U943" s="28">
        <f>O943/I943*100</f>
        <v>67.34006734006735</v>
      </c>
      <c r="V943" s="38"/>
      <c r="W943" s="38">
        <f>I943-O943</f>
        <v>485</v>
      </c>
      <c r="X943" s="37"/>
      <c r="Y943" s="36">
        <v>1000</v>
      </c>
    </row>
    <row r="944" spans="1:25" x14ac:dyDescent="0.25">
      <c r="A944" s="43">
        <v>412700</v>
      </c>
      <c r="B944" s="31" t="s">
        <v>30</v>
      </c>
      <c r="C944" s="42" t="s">
        <v>29</v>
      </c>
      <c r="D944" s="31" t="s">
        <v>28</v>
      </c>
      <c r="E944" s="31" t="s">
        <v>31</v>
      </c>
      <c r="F944" s="41" t="s">
        <v>7</v>
      </c>
      <c r="G944" s="6">
        <v>0</v>
      </c>
      <c r="H944" s="6"/>
      <c r="I944" s="40">
        <v>1990</v>
      </c>
      <c r="J944" s="40">
        <v>1990</v>
      </c>
      <c r="K944" s="39"/>
      <c r="L944" s="6"/>
      <c r="M944" s="36">
        <v>3500</v>
      </c>
      <c r="N944" s="36">
        <v>3500</v>
      </c>
      <c r="O944" s="36">
        <v>3500</v>
      </c>
      <c r="P944" s="29"/>
      <c r="Q944" s="6">
        <f>O944-N944</f>
        <v>0</v>
      </c>
      <c r="R944" s="6">
        <f>N944-O944</f>
        <v>0</v>
      </c>
      <c r="S944" s="6">
        <f>O944-I944</f>
        <v>1510</v>
      </c>
      <c r="T944" s="6"/>
      <c r="U944" s="28">
        <f>O944/I944*100</f>
        <v>175.87939698492463</v>
      </c>
      <c r="V944" s="38">
        <f>O944-I944</f>
        <v>1510</v>
      </c>
      <c r="W944" s="38"/>
      <c r="X944" s="37">
        <f>O944/I944*100</f>
        <v>175.87939698492463</v>
      </c>
      <c r="Y944" s="36">
        <v>3500</v>
      </c>
    </row>
    <row r="945" spans="1:32" x14ac:dyDescent="0.25">
      <c r="A945" s="43">
        <v>412900</v>
      </c>
      <c r="B945" s="31" t="s">
        <v>30</v>
      </c>
      <c r="C945" s="42" t="s">
        <v>29</v>
      </c>
      <c r="D945" s="31" t="s">
        <v>28</v>
      </c>
      <c r="E945" s="31" t="s">
        <v>27</v>
      </c>
      <c r="F945" s="41" t="s">
        <v>6</v>
      </c>
      <c r="G945" s="6">
        <v>0</v>
      </c>
      <c r="H945" s="6"/>
      <c r="I945" s="40">
        <v>12078</v>
      </c>
      <c r="J945" s="40">
        <v>12078</v>
      </c>
      <c r="K945" s="39">
        <v>7752</v>
      </c>
      <c r="L945" s="6"/>
      <c r="M945" s="36">
        <v>10000</v>
      </c>
      <c r="N945" s="36">
        <v>10000</v>
      </c>
      <c r="O945" s="36">
        <v>10000</v>
      </c>
      <c r="P945" s="29"/>
      <c r="Q945" s="6">
        <f>O945-N945</f>
        <v>0</v>
      </c>
      <c r="R945" s="6">
        <f>N945-O945</f>
        <v>0</v>
      </c>
      <c r="S945" s="6"/>
      <c r="T945" s="6">
        <f>I945-O945</f>
        <v>2078</v>
      </c>
      <c r="U945" s="28">
        <f>O945/I945*100</f>
        <v>82.79516476237788</v>
      </c>
      <c r="V945" s="38"/>
      <c r="W945" s="38">
        <f>I945-O945</f>
        <v>2078</v>
      </c>
      <c r="X945" s="37"/>
      <c r="Y945" s="36">
        <v>10000</v>
      </c>
    </row>
    <row r="946" spans="1:32" ht="30" x14ac:dyDescent="0.25">
      <c r="A946" s="32"/>
      <c r="B946" s="31"/>
      <c r="C946" s="31"/>
      <c r="D946" s="31"/>
      <c r="E946" s="31"/>
      <c r="F946" s="35" t="s">
        <v>26</v>
      </c>
      <c r="G946" s="13">
        <v>349905.84</v>
      </c>
      <c r="H946" s="13">
        <v>415000</v>
      </c>
      <c r="I946" s="13">
        <v>235000</v>
      </c>
      <c r="J946" s="13">
        <v>235000</v>
      </c>
      <c r="K946" s="34">
        <v>205655.69</v>
      </c>
      <c r="L946" s="13"/>
      <c r="M946" s="13">
        <v>300000</v>
      </c>
      <c r="N946" s="14">
        <v>300000</v>
      </c>
      <c r="O946" s="13">
        <v>600000</v>
      </c>
      <c r="P946" s="13">
        <v>600000</v>
      </c>
      <c r="Q946" s="13">
        <v>600000</v>
      </c>
      <c r="R946" s="13">
        <v>600000</v>
      </c>
      <c r="S946" s="13">
        <v>600000</v>
      </c>
      <c r="T946" s="13">
        <v>600000</v>
      </c>
      <c r="U946" s="13">
        <v>600000</v>
      </c>
      <c r="V946" s="13">
        <f>O946-I946</f>
        <v>365000</v>
      </c>
      <c r="W946" s="13"/>
      <c r="X946" s="34">
        <f>O946/I946*100</f>
        <v>255.31914893617022</v>
      </c>
      <c r="Y946" s="13">
        <v>100000</v>
      </c>
    </row>
    <row r="947" spans="1:32" x14ac:dyDescent="0.25">
      <c r="A947" s="32"/>
      <c r="B947" s="31"/>
      <c r="C947" s="31"/>
      <c r="D947" s="31"/>
      <c r="E947" s="31"/>
      <c r="F947" s="33"/>
      <c r="G947" s="6"/>
      <c r="H947" s="6"/>
      <c r="I947" s="6"/>
      <c r="J947" s="6"/>
      <c r="K947" s="29"/>
      <c r="L947" s="6"/>
      <c r="M947" s="6"/>
      <c r="N947" s="6"/>
      <c r="O947" s="6"/>
      <c r="P947" s="6"/>
      <c r="Q947" s="6"/>
      <c r="R947" s="6"/>
      <c r="S947" s="6"/>
      <c r="T947" s="6"/>
      <c r="U947" s="28"/>
      <c r="V947" s="27"/>
      <c r="W947" s="27"/>
      <c r="X947" s="26"/>
      <c r="Y947" s="6"/>
    </row>
    <row r="948" spans="1:32" x14ac:dyDescent="0.25">
      <c r="A948" s="32"/>
      <c r="B948" s="31"/>
      <c r="C948" s="31"/>
      <c r="D948" s="31"/>
      <c r="E948" s="31"/>
      <c r="F948" s="30" t="s">
        <v>25</v>
      </c>
      <c r="G948" s="6"/>
      <c r="H948" s="6"/>
      <c r="I948" s="6"/>
      <c r="J948" s="6"/>
      <c r="K948" s="29"/>
      <c r="L948" s="6"/>
      <c r="M948" s="6"/>
      <c r="N948" s="6"/>
      <c r="O948" s="6"/>
      <c r="P948" s="29"/>
      <c r="Q948" s="6"/>
      <c r="R948" s="6"/>
      <c r="S948" s="6"/>
      <c r="T948" s="6"/>
      <c r="U948" s="28"/>
      <c r="V948" s="27"/>
      <c r="W948" s="27"/>
      <c r="X948" s="26"/>
      <c r="Y948" s="6"/>
    </row>
    <row r="949" spans="1:32" ht="15.75" customHeight="1" x14ac:dyDescent="0.25">
      <c r="A949" s="24"/>
      <c r="B949" s="23"/>
      <c r="C949" s="23"/>
      <c r="D949" s="23"/>
      <c r="E949" s="23"/>
      <c r="F949" s="25" t="s">
        <v>24</v>
      </c>
      <c r="G949" s="20" t="e">
        <f>SUM(G52+G114+G197+G207+G219+G232+G246+G259+G279+G291+G302+G380+G510+G527+G658+G681)</f>
        <v>#REF!</v>
      </c>
      <c r="H949" s="20" t="e">
        <f>SUM(H52+H114+H197+H207+H219+H232+H246+H259+H279+H291+H302+H380+H510+H527+H658+H681)</f>
        <v>#REF!</v>
      </c>
      <c r="I949" s="20" t="e">
        <f>SUM(I52+I114+I197+I207+I219+I232+I246+I259+I279+I291+I302+I380+I510+I527+I658+I681)</f>
        <v>#REF!</v>
      </c>
      <c r="J949" s="20" t="e">
        <f>SUM(J52+J114+J197+J207+J219+J232+J246+J259+J279+J291+J302+J380+J510+J527+J658+J681)</f>
        <v>#REF!</v>
      </c>
      <c r="K949" s="21" t="e">
        <f>SUM(K52+K114+K197+K207+K219+K232+K246+K259+K279+K291+K302+K380+K510+K527+K658+K681)</f>
        <v>#REF!</v>
      </c>
      <c r="L949" s="20" t="e">
        <f>SUM(L52+L114+L197+L207+L219+L232+L246+L259+L279+L291+L302+L380+L510+L527+L658+L681)</f>
        <v>#REF!</v>
      </c>
      <c r="M949" s="20" t="e">
        <f>SUM(M52+M114+M197+M207+M219+M232+M246+M259+M279+M291+M302+M380+M510+M527+M658+M681)</f>
        <v>#REF!</v>
      </c>
      <c r="N949" s="20" t="e">
        <f>SUM(N52+N114+N197+N207+N219+N232+N246+N259+N279+N291+N302+N380+N510+N527+N658+N681)</f>
        <v>#REF!</v>
      </c>
      <c r="O949" s="20">
        <f>SUM(O52+O114+O197+O207+O219+O232+O246+O259+O279+O291+O302+O380+O510+O527+O658+O681)</f>
        <v>33001179</v>
      </c>
      <c r="P949" s="20" t="e">
        <f>SUM(P52+P114+P197+P207+P219+P232+P246+P259+P279+P291+P302+P380+P510+P527+P658+P681)</f>
        <v>#REF!</v>
      </c>
      <c r="Q949" s="20" t="e">
        <f>SUM(Q52+Q114+Q197+Q207+Q219+Q232+Q246+Q259+Q279+Q291+Q302+Q380+Q510+Q527+Q658+Q681)</f>
        <v>#REF!</v>
      </c>
      <c r="R949" s="20" t="e">
        <f>SUM(R52+R114+R197+R207+R219+R232+R246+R259+R279+R291+R302+R380+R510+R527+R658+R681)</f>
        <v>#REF!</v>
      </c>
      <c r="S949" s="20" t="e">
        <f>SUM(S52+S114+S197+S207+S219+S232+S246+S259+S279+S291+S302+S380+S510+S527+S658+S681)</f>
        <v>#REF!</v>
      </c>
      <c r="T949" s="20" t="e">
        <f>SUM(T52+T114+T197+T207+T219+T232+T246+T259+T279+T291+T302+T380+T510+T527+T658+T681)</f>
        <v>#REF!</v>
      </c>
      <c r="U949" s="20" t="e">
        <f>SUM(U52+U114+U197+U207+U219+U232+U246+U259+U279+U291+U302+U380+U510+U527+U658+U681)</f>
        <v>#REF!</v>
      </c>
      <c r="V949" s="20" t="e">
        <f>SUM(V52+V114+V197+V207+V219+V232+V246+V259+V279+V291+V302+V380+V510+V527+V658+V681)</f>
        <v>#REF!</v>
      </c>
      <c r="W949" s="20" t="e">
        <f>SUM(W52+W114+W197+W207+W219+W232+W246+W259+W279+W291+W302+W380+W510+W527+W658+W681)</f>
        <v>#REF!</v>
      </c>
      <c r="X949" s="21" t="e">
        <f>O949/I949*100</f>
        <v>#REF!</v>
      </c>
      <c r="Y949" s="20">
        <f>SUM(Y52+Y114+Y197+Y207+Y219+Y232+Y246+Y259+Y279+Y291+Y302+Y380+Y510+Y527+Y658+Y681)</f>
        <v>33412179</v>
      </c>
    </row>
    <row r="950" spans="1:32" x14ac:dyDescent="0.25">
      <c r="A950" s="24"/>
      <c r="B950" s="23"/>
      <c r="C950" s="23"/>
      <c r="D950" s="23"/>
      <c r="E950" s="23"/>
      <c r="F950" s="22" t="s">
        <v>23</v>
      </c>
      <c r="G950" s="20">
        <f>G709+G750+G768+G796+G811+G830+G846+G872+G901+G920</f>
        <v>9296384.8999999966</v>
      </c>
      <c r="H950" s="20">
        <f>H709+H750+H768+H796+H811+H830+H846+H872+H901+H920</f>
        <v>10546324</v>
      </c>
      <c r="I950" s="20">
        <f>I709+I750+I768+I796+I811+I830+I846+I872+I901+I920</f>
        <v>10765530</v>
      </c>
      <c r="J950" s="20">
        <f>J709+J750+J768+J796+J811+J830+J846+J872+J901+J920</f>
        <v>10770530</v>
      </c>
      <c r="K950" s="21">
        <f>K709+K750+K768+K796+K811+K830+K846+K872+K901+K920</f>
        <v>7234332.0200000014</v>
      </c>
      <c r="L950" s="20">
        <f>L709+L750+L768+L796+L811+L830+L846+L872+L901+L920</f>
        <v>76693.200000000012</v>
      </c>
      <c r="M950" s="20">
        <f>M709+M750+M768+M796+M811+M830+M846+M872+M901+M920</f>
        <v>14390339</v>
      </c>
      <c r="N950" s="20">
        <f>N709+N750+N768+N796+N811+N830+N846+N872+N901+N920</f>
        <v>10993834</v>
      </c>
      <c r="O950" s="20">
        <f>O709+O750+O768+O796+O811+O830+O846+O872+O901+O920</f>
        <v>11010934</v>
      </c>
      <c r="P950" s="20">
        <f>P709+P750+P768+P796+P811+P830+P846+P872+P901+P920</f>
        <v>105913</v>
      </c>
      <c r="Q950" s="20">
        <f>Q709+Q750+Q768+Q796+Q811+Q830+Q846+Q872+Q901+Q920</f>
        <v>17100</v>
      </c>
      <c r="R950" s="20">
        <f>R709+R750+R768+R796+R811+R830+R846+R872+R901+R920</f>
        <v>0</v>
      </c>
      <c r="S950" s="20">
        <f>S709+S750+S768+S796+S811+S830+S846+S872+S901+S920</f>
        <v>810418</v>
      </c>
      <c r="T950" s="20">
        <f>T709+T750+T768+T796+T811+T830+T846+T872+T901+T920</f>
        <v>565014</v>
      </c>
      <c r="U950" s="20" t="e">
        <f>U709+U750+U768+U796+U811+U830+U846+U872+U901+U920</f>
        <v>#DIV/0!</v>
      </c>
      <c r="V950" s="20">
        <f>V709+V750+V768+V796+V811+V830+V846+V872+V901+V920</f>
        <v>810418</v>
      </c>
      <c r="W950" s="20">
        <f>W709+W750+W768+W796+W811+W830+W846+W872+W901+W920</f>
        <v>565014</v>
      </c>
      <c r="X950" s="21">
        <f>O950/I950*100</f>
        <v>102.27953477441427</v>
      </c>
      <c r="Y950" s="20">
        <f>Y709+Y750+Y768+Y796+Y811+Y830+Y846+Y872+Y901+Y920</f>
        <v>11099934</v>
      </c>
    </row>
    <row r="951" spans="1:32" x14ac:dyDescent="0.25">
      <c r="A951" s="19"/>
      <c r="B951" s="18"/>
      <c r="C951" s="18"/>
      <c r="D951" s="18"/>
      <c r="E951" s="18"/>
      <c r="F951" s="17" t="s">
        <v>22</v>
      </c>
      <c r="G951" s="16">
        <f>SUM(G946)</f>
        <v>349905.84</v>
      </c>
      <c r="H951" s="16">
        <f>SUM(H946)</f>
        <v>415000</v>
      </c>
      <c r="I951" s="16">
        <f>SUM(I946)</f>
        <v>235000</v>
      </c>
      <c r="J951" s="16">
        <f>SUM(J946)</f>
        <v>235000</v>
      </c>
      <c r="K951" s="15">
        <f>SUM(K946)</f>
        <v>205655.69</v>
      </c>
      <c r="L951" s="15">
        <f>SUM(L946)</f>
        <v>0</v>
      </c>
      <c r="M951" s="15">
        <f>SUM(M946)</f>
        <v>300000</v>
      </c>
      <c r="N951" s="14">
        <f>SUM(N946)</f>
        <v>300000</v>
      </c>
      <c r="O951" s="13">
        <f>SUM(O946)</f>
        <v>600000</v>
      </c>
      <c r="P951" s="13">
        <f>SUM(P946)</f>
        <v>600000</v>
      </c>
      <c r="Q951" s="13">
        <f>SUM(Q946)</f>
        <v>600000</v>
      </c>
      <c r="R951" s="13">
        <f>SUM(R946)</f>
        <v>600000</v>
      </c>
      <c r="S951" s="13">
        <f>SUM(S946)</f>
        <v>600000</v>
      </c>
      <c r="T951" s="13">
        <f>SUM(T946)</f>
        <v>600000</v>
      </c>
      <c r="U951" s="13">
        <f>SUM(U946)</f>
        <v>600000</v>
      </c>
      <c r="V951" s="13">
        <f>SUM(V946)</f>
        <v>365000</v>
      </c>
      <c r="W951" s="13">
        <f>SUM(W946)</f>
        <v>0</v>
      </c>
      <c r="X951" s="13">
        <f>SUM(X946)</f>
        <v>255.31914893617022</v>
      </c>
      <c r="Y951" s="13">
        <f>SUM(Y946)</f>
        <v>100000</v>
      </c>
    </row>
    <row r="952" spans="1:32" x14ac:dyDescent="0.25">
      <c r="A952" s="12"/>
      <c r="B952" s="11"/>
      <c r="C952" s="11"/>
      <c r="D952" s="11"/>
      <c r="E952" s="11"/>
      <c r="F952" s="10" t="s">
        <v>21</v>
      </c>
      <c r="G952" s="8" t="e">
        <f>SUM(G949:G951)</f>
        <v>#REF!</v>
      </c>
      <c r="H952" s="8" t="e">
        <f>SUM(H949:H951)</f>
        <v>#REF!</v>
      </c>
      <c r="I952" s="8" t="e">
        <f>SUM(I949:I951)</f>
        <v>#REF!</v>
      </c>
      <c r="J952" s="8" t="e">
        <f>SUM(J949:J951)</f>
        <v>#REF!</v>
      </c>
      <c r="K952" s="9" t="e">
        <f>SUM(K949:K951)</f>
        <v>#REF!</v>
      </c>
      <c r="L952" s="8" t="e">
        <f>SUM(L949:L951)</f>
        <v>#REF!</v>
      </c>
      <c r="M952" s="8" t="e">
        <f>SUM(M949:M951)</f>
        <v>#REF!</v>
      </c>
      <c r="N952" s="8" t="e">
        <f>SUM(N949:N951)</f>
        <v>#REF!</v>
      </c>
      <c r="O952" s="8">
        <f>SUM(O949:O951)</f>
        <v>44612113</v>
      </c>
      <c r="P952" s="8" t="e">
        <f>SUM(P949:P951)</f>
        <v>#REF!</v>
      </c>
      <c r="Q952" s="8" t="e">
        <f>SUM(Q949:Q951)</f>
        <v>#REF!</v>
      </c>
      <c r="R952" s="8" t="e">
        <f>SUM(R949:R951)</f>
        <v>#REF!</v>
      </c>
      <c r="S952" s="8" t="e">
        <f>SUM(S949:S951)</f>
        <v>#REF!</v>
      </c>
      <c r="T952" s="8" t="e">
        <f>SUM(T949:T951)</f>
        <v>#REF!</v>
      </c>
      <c r="U952" s="8" t="e">
        <f>SUM(U949:U951)</f>
        <v>#REF!</v>
      </c>
      <c r="V952" s="8" t="e">
        <f>SUM(V949:V951)</f>
        <v>#REF!</v>
      </c>
      <c r="W952" s="8" t="e">
        <f>SUM(W949:W951)</f>
        <v>#REF!</v>
      </c>
      <c r="X952" s="9" t="e">
        <f>O952/I952*100</f>
        <v>#REF!</v>
      </c>
      <c r="Y952" s="8">
        <f>SUM(Y949:Y951)</f>
        <v>44612113</v>
      </c>
      <c r="Z952" s="5"/>
      <c r="AA952" s="5"/>
      <c r="AB952" s="5"/>
      <c r="AC952" s="5"/>
      <c r="AE952" s="5"/>
      <c r="AF952" s="5"/>
    </row>
    <row r="953" spans="1:32" s="2" customFormat="1" x14ac:dyDescent="0.25">
      <c r="A953" s="3"/>
    </row>
    <row r="954" spans="1:32" s="2" customFormat="1" x14ac:dyDescent="0.25">
      <c r="A954" s="3"/>
    </row>
    <row r="955" spans="1:32" s="2" customFormat="1" x14ac:dyDescent="0.25">
      <c r="A955" s="3"/>
    </row>
    <row r="956" spans="1:32" s="2" customFormat="1" x14ac:dyDescent="0.25">
      <c r="A956" s="3"/>
    </row>
    <row r="957" spans="1:32" s="2" customFormat="1" x14ac:dyDescent="0.25">
      <c r="A957" s="3"/>
    </row>
    <row r="958" spans="1:32" s="2" customFormat="1" x14ac:dyDescent="0.25">
      <c r="A958" s="3"/>
    </row>
    <row r="959" spans="1:32" s="2" customFormat="1" x14ac:dyDescent="0.25">
      <c r="A959" s="3"/>
    </row>
    <row r="960" spans="1:32" s="2" customFormat="1" x14ac:dyDescent="0.25">
      <c r="A960" s="3"/>
    </row>
    <row r="961" spans="1:1" s="2" customFormat="1" x14ac:dyDescent="0.25">
      <c r="A961" s="3"/>
    </row>
    <row r="962" spans="1:1" s="2" customFormat="1" x14ac:dyDescent="0.25">
      <c r="A962" s="3"/>
    </row>
    <row r="963" spans="1:1" s="2" customFormat="1" x14ac:dyDescent="0.25">
      <c r="A963" s="3"/>
    </row>
    <row r="964" spans="1:1" s="2" customFormat="1" x14ac:dyDescent="0.25">
      <c r="A964" s="3"/>
    </row>
    <row r="965" spans="1:1" s="2" customFormat="1" x14ac:dyDescent="0.25">
      <c r="A965" s="3"/>
    </row>
    <row r="966" spans="1:1" s="2" customFormat="1" x14ac:dyDescent="0.25">
      <c r="A966" s="3"/>
    </row>
    <row r="967" spans="1:1" s="2" customFormat="1" x14ac:dyDescent="0.25">
      <c r="A967" s="3"/>
    </row>
    <row r="968" spans="1:1" s="2" customFormat="1" x14ac:dyDescent="0.25">
      <c r="A968" s="3"/>
    </row>
    <row r="969" spans="1:1" s="2" customFormat="1" x14ac:dyDescent="0.25">
      <c r="A969" s="3"/>
    </row>
    <row r="970" spans="1:1" s="2" customFormat="1" x14ac:dyDescent="0.25">
      <c r="A970" s="3"/>
    </row>
    <row r="971" spans="1:1" s="2" customFormat="1" x14ac:dyDescent="0.25">
      <c r="A971" s="3"/>
    </row>
    <row r="972" spans="1:1" s="2" customFormat="1" x14ac:dyDescent="0.25">
      <c r="A972" s="3"/>
    </row>
    <row r="973" spans="1:1" s="2" customFormat="1" x14ac:dyDescent="0.25">
      <c r="A973" s="3"/>
    </row>
    <row r="974" spans="1:1" s="2" customFormat="1" x14ac:dyDescent="0.25">
      <c r="A974" s="3"/>
    </row>
    <row r="975" spans="1:1" s="2" customFormat="1" x14ac:dyDescent="0.25">
      <c r="A975" s="3"/>
    </row>
    <row r="976" spans="1:1" s="2" customFormat="1" x14ac:dyDescent="0.25">
      <c r="A976" s="3"/>
    </row>
    <row r="977" spans="1:1" s="2" customFormat="1" x14ac:dyDescent="0.25">
      <c r="A977" s="3"/>
    </row>
    <row r="978" spans="1:1" s="2" customFormat="1" x14ac:dyDescent="0.25">
      <c r="A978" s="3"/>
    </row>
    <row r="979" spans="1:1" s="2" customFormat="1" x14ac:dyDescent="0.25">
      <c r="A979" s="3"/>
    </row>
    <row r="980" spans="1:1" s="2" customFormat="1" x14ac:dyDescent="0.25">
      <c r="A980" s="3"/>
    </row>
    <row r="981" spans="1:1" s="2" customFormat="1" x14ac:dyDescent="0.25">
      <c r="A981" s="3"/>
    </row>
    <row r="982" spans="1:1" s="2" customFormat="1" x14ac:dyDescent="0.25">
      <c r="A982" s="3"/>
    </row>
    <row r="983" spans="1:1" s="2" customFormat="1" x14ac:dyDescent="0.25">
      <c r="A983" s="3"/>
    </row>
    <row r="984" spans="1:1" s="2" customFormat="1" x14ac:dyDescent="0.25">
      <c r="A984" s="3"/>
    </row>
    <row r="985" spans="1:1" s="2" customFormat="1" x14ac:dyDescent="0.25">
      <c r="A985" s="3"/>
    </row>
    <row r="986" spans="1:1" s="2" customFormat="1" x14ac:dyDescent="0.25">
      <c r="A986" s="3"/>
    </row>
    <row r="987" spans="1:1" s="2" customFormat="1" x14ac:dyDescent="0.25">
      <c r="A987" s="3"/>
    </row>
    <row r="988" spans="1:1" s="2" customFormat="1" x14ac:dyDescent="0.25">
      <c r="A988" s="3"/>
    </row>
    <row r="989" spans="1:1" s="2" customFormat="1" x14ac:dyDescent="0.25">
      <c r="A989" s="3"/>
    </row>
    <row r="990" spans="1:1" s="2" customFormat="1" x14ac:dyDescent="0.25">
      <c r="A990" s="3"/>
    </row>
    <row r="991" spans="1:1" s="2" customFormat="1" x14ac:dyDescent="0.25">
      <c r="A991" s="3"/>
    </row>
    <row r="992" spans="1:1" s="2" customFormat="1" x14ac:dyDescent="0.25">
      <c r="A992" s="3"/>
    </row>
    <row r="993" spans="1:1" s="2" customFormat="1" x14ac:dyDescent="0.25">
      <c r="A993" s="3"/>
    </row>
    <row r="994" spans="1:1" s="2" customFormat="1" x14ac:dyDescent="0.25">
      <c r="A994" s="3"/>
    </row>
    <row r="995" spans="1:1" s="2" customFormat="1" x14ac:dyDescent="0.25">
      <c r="A995" s="3"/>
    </row>
    <row r="996" spans="1:1" s="2" customFormat="1" x14ac:dyDescent="0.25">
      <c r="A996" s="3"/>
    </row>
    <row r="997" spans="1:1" s="2" customFormat="1" x14ac:dyDescent="0.25">
      <c r="A997" s="3"/>
    </row>
    <row r="998" spans="1:1" s="2" customFormat="1" x14ac:dyDescent="0.25">
      <c r="A998" s="3"/>
    </row>
    <row r="999" spans="1:1" s="2" customFormat="1" x14ac:dyDescent="0.25">
      <c r="A999" s="3"/>
    </row>
    <row r="1000" spans="1:1" s="2" customFormat="1" x14ac:dyDescent="0.25">
      <c r="A1000" s="3"/>
    </row>
    <row r="1001" spans="1:1" s="2" customFormat="1" x14ac:dyDescent="0.25">
      <c r="A1001" s="3"/>
    </row>
    <row r="1002" spans="1:1" s="2" customFormat="1" x14ac:dyDescent="0.25">
      <c r="A1002" s="3"/>
    </row>
    <row r="1003" spans="1:1" s="2" customFormat="1" x14ac:dyDescent="0.25">
      <c r="A1003" s="3"/>
    </row>
    <row r="1004" spans="1:1" s="2" customFormat="1" x14ac:dyDescent="0.25">
      <c r="A1004" s="3"/>
    </row>
    <row r="1005" spans="1:1" s="2" customFormat="1" x14ac:dyDescent="0.25">
      <c r="A1005" s="3"/>
    </row>
    <row r="1006" spans="1:1" s="2" customFormat="1" x14ac:dyDescent="0.25">
      <c r="A1006" s="3"/>
    </row>
    <row r="1007" spans="1:1" s="2" customFormat="1" x14ac:dyDescent="0.25">
      <c r="A1007" s="3"/>
    </row>
    <row r="1008" spans="1:1" s="2" customFormat="1" x14ac:dyDescent="0.25">
      <c r="A1008" s="3"/>
    </row>
    <row r="1009" spans="1:1" s="2" customFormat="1" x14ac:dyDescent="0.25">
      <c r="A1009" s="3"/>
    </row>
    <row r="1010" spans="1:1" s="2" customFormat="1" x14ac:dyDescent="0.25">
      <c r="A1010" s="3"/>
    </row>
    <row r="1011" spans="1:1" s="2" customFormat="1" x14ac:dyDescent="0.25">
      <c r="A1011" s="3"/>
    </row>
    <row r="1012" spans="1:1" s="2" customFormat="1" x14ac:dyDescent="0.25">
      <c r="A1012" s="3"/>
    </row>
    <row r="1013" spans="1:1" s="2" customFormat="1" x14ac:dyDescent="0.25">
      <c r="A1013" s="3"/>
    </row>
    <row r="1014" spans="1:1" s="2" customFormat="1" x14ac:dyDescent="0.25">
      <c r="A1014" s="3"/>
    </row>
    <row r="1015" spans="1:1" s="2" customFormat="1" x14ac:dyDescent="0.25">
      <c r="A1015" s="3"/>
    </row>
    <row r="1016" spans="1:1" s="2" customFormat="1" x14ac:dyDescent="0.25">
      <c r="A1016" s="3"/>
    </row>
    <row r="1017" spans="1:1" s="2" customFormat="1" x14ac:dyDescent="0.25">
      <c r="A1017" s="3"/>
    </row>
    <row r="1018" spans="1:1" s="2" customFormat="1" x14ac:dyDescent="0.25">
      <c r="A1018" s="3"/>
    </row>
    <row r="1019" spans="1:1" s="2" customFormat="1" x14ac:dyDescent="0.25">
      <c r="A1019" s="3"/>
    </row>
    <row r="1020" spans="1:1" s="2" customFormat="1" x14ac:dyDescent="0.25">
      <c r="A1020" s="3"/>
    </row>
    <row r="1021" spans="1:1" s="2" customFormat="1" x14ac:dyDescent="0.25">
      <c r="A1021" s="3"/>
    </row>
    <row r="1022" spans="1:1" s="2" customFormat="1" x14ac:dyDescent="0.25">
      <c r="A1022" s="3"/>
    </row>
    <row r="1023" spans="1:1" s="2" customFormat="1" x14ac:dyDescent="0.25">
      <c r="A1023" s="3"/>
    </row>
    <row r="1024" spans="1:1" s="2" customFormat="1" x14ac:dyDescent="0.25">
      <c r="A1024" s="3"/>
    </row>
    <row r="1025" spans="1:1" s="2" customFormat="1" x14ac:dyDescent="0.25">
      <c r="A1025" s="3"/>
    </row>
    <row r="1026" spans="1:1" s="2" customFormat="1" x14ac:dyDescent="0.25">
      <c r="A1026" s="3"/>
    </row>
    <row r="1027" spans="1:1" s="2" customFormat="1" x14ac:dyDescent="0.25">
      <c r="A1027" s="3"/>
    </row>
    <row r="1028" spans="1:1" s="2" customFormat="1" x14ac:dyDescent="0.25">
      <c r="A1028" s="3"/>
    </row>
    <row r="1029" spans="1:1" s="2" customFormat="1" x14ac:dyDescent="0.25">
      <c r="A1029" s="3"/>
    </row>
    <row r="1030" spans="1:1" s="2" customFormat="1" x14ac:dyDescent="0.25">
      <c r="A1030" s="3"/>
    </row>
    <row r="1031" spans="1:1" s="2" customFormat="1" x14ac:dyDescent="0.25">
      <c r="A1031" s="3"/>
    </row>
    <row r="1032" spans="1:1" s="2" customFormat="1" x14ac:dyDescent="0.25">
      <c r="A1032" s="3"/>
    </row>
    <row r="1033" spans="1:1" s="2" customFormat="1" x14ac:dyDescent="0.25">
      <c r="A1033" s="3"/>
    </row>
    <row r="1034" spans="1:1" s="2" customFormat="1" x14ac:dyDescent="0.25">
      <c r="A1034" s="3"/>
    </row>
    <row r="1035" spans="1:1" s="2" customFormat="1" x14ac:dyDescent="0.25">
      <c r="A1035" s="3"/>
    </row>
    <row r="1036" spans="1:1" s="2" customFormat="1" x14ac:dyDescent="0.25">
      <c r="A1036" s="3"/>
    </row>
    <row r="1037" spans="1:1" s="2" customFormat="1" x14ac:dyDescent="0.25">
      <c r="A1037" s="3"/>
    </row>
    <row r="1038" spans="1:1" s="2" customFormat="1" x14ac:dyDescent="0.25">
      <c r="A1038" s="3"/>
    </row>
    <row r="1039" spans="1:1" s="2" customFormat="1" x14ac:dyDescent="0.25">
      <c r="A1039" s="3"/>
    </row>
    <row r="1040" spans="1:1" s="2" customFormat="1" x14ac:dyDescent="0.25">
      <c r="A1040" s="3"/>
    </row>
    <row r="1041" spans="1:1" s="2" customFormat="1" x14ac:dyDescent="0.25">
      <c r="A1041" s="3"/>
    </row>
    <row r="1042" spans="1:1" s="2" customFormat="1" x14ac:dyDescent="0.25">
      <c r="A1042" s="3"/>
    </row>
    <row r="1043" spans="1:1" s="2" customFormat="1" x14ac:dyDescent="0.25">
      <c r="A1043" s="3"/>
    </row>
    <row r="1044" spans="1:1" s="2" customFormat="1" x14ac:dyDescent="0.25">
      <c r="A1044" s="3"/>
    </row>
    <row r="1045" spans="1:1" s="2" customFormat="1" x14ac:dyDescent="0.25">
      <c r="A1045" s="3"/>
    </row>
    <row r="1046" spans="1:1" s="2" customFormat="1" x14ac:dyDescent="0.25">
      <c r="A1046" s="3"/>
    </row>
    <row r="1047" spans="1:1" s="2" customFormat="1" x14ac:dyDescent="0.25">
      <c r="A1047" s="3"/>
    </row>
    <row r="1048" spans="1:1" s="2" customFormat="1" x14ac:dyDescent="0.25">
      <c r="A1048" s="3"/>
    </row>
    <row r="1049" spans="1:1" s="2" customFormat="1" x14ac:dyDescent="0.25">
      <c r="A1049" s="3"/>
    </row>
    <row r="1050" spans="1:1" s="2" customFormat="1" x14ac:dyDescent="0.25">
      <c r="A1050" s="3"/>
    </row>
    <row r="1051" spans="1:1" s="2" customFormat="1" x14ac:dyDescent="0.25">
      <c r="A1051" s="3"/>
    </row>
    <row r="1052" spans="1:1" s="2" customFormat="1" x14ac:dyDescent="0.25">
      <c r="A1052" s="3"/>
    </row>
    <row r="1053" spans="1:1" s="2" customFormat="1" x14ac:dyDescent="0.25">
      <c r="A1053" s="3"/>
    </row>
    <row r="1054" spans="1:1" s="2" customFormat="1" x14ac:dyDescent="0.25">
      <c r="A1054" s="3"/>
    </row>
    <row r="1055" spans="1:1" s="2" customFormat="1" x14ac:dyDescent="0.25">
      <c r="A1055" s="3"/>
    </row>
    <row r="1056" spans="1:1" s="2" customFormat="1" x14ac:dyDescent="0.25">
      <c r="A1056" s="3"/>
    </row>
    <row r="1057" spans="1:1" s="2" customFormat="1" x14ac:dyDescent="0.25">
      <c r="A1057" s="3"/>
    </row>
    <row r="1058" spans="1:1" s="2" customFormat="1" x14ac:dyDescent="0.25">
      <c r="A1058" s="3"/>
    </row>
    <row r="1059" spans="1:1" s="2" customFormat="1" x14ac:dyDescent="0.25">
      <c r="A1059" s="3"/>
    </row>
    <row r="1060" spans="1:1" s="2" customFormat="1" x14ac:dyDescent="0.25">
      <c r="A1060" s="3"/>
    </row>
    <row r="1061" spans="1:1" s="2" customFormat="1" x14ac:dyDescent="0.25">
      <c r="A1061" s="3"/>
    </row>
    <row r="1062" spans="1:1" s="2" customFormat="1" x14ac:dyDescent="0.25">
      <c r="A1062" s="3"/>
    </row>
    <row r="1063" spans="1:1" s="2" customFormat="1" x14ac:dyDescent="0.25">
      <c r="A1063" s="3"/>
    </row>
    <row r="1064" spans="1:1" s="2" customFormat="1" x14ac:dyDescent="0.25">
      <c r="A1064" s="3"/>
    </row>
    <row r="1065" spans="1:1" s="2" customFormat="1" x14ac:dyDescent="0.25">
      <c r="A1065" s="3"/>
    </row>
    <row r="1066" spans="1:1" s="2" customFormat="1" x14ac:dyDescent="0.25">
      <c r="A1066" s="3"/>
    </row>
    <row r="1067" spans="1:1" s="2" customFormat="1" x14ac:dyDescent="0.25">
      <c r="A1067" s="3"/>
    </row>
    <row r="1068" spans="1:1" s="2" customFormat="1" x14ac:dyDescent="0.25">
      <c r="A1068" s="3"/>
    </row>
    <row r="1069" spans="1:1" s="2" customFormat="1" x14ac:dyDescent="0.25">
      <c r="A1069" s="3"/>
    </row>
    <row r="1070" spans="1:1" s="2" customFormat="1" x14ac:dyDescent="0.25">
      <c r="A1070" s="3"/>
    </row>
    <row r="1071" spans="1:1" s="2" customFormat="1" x14ac:dyDescent="0.25">
      <c r="A1071" s="3"/>
    </row>
    <row r="1072" spans="1:1" s="2" customFormat="1" x14ac:dyDescent="0.25">
      <c r="A1072" s="3"/>
    </row>
    <row r="1073" spans="1:1" s="2" customFormat="1" x14ac:dyDescent="0.25">
      <c r="A1073" s="3"/>
    </row>
    <row r="1074" spans="1:1" s="2" customFormat="1" x14ac:dyDescent="0.25">
      <c r="A1074" s="3"/>
    </row>
    <row r="1075" spans="1:1" s="2" customFormat="1" x14ac:dyDescent="0.25">
      <c r="A1075" s="3"/>
    </row>
    <row r="1076" spans="1:1" s="2" customFormat="1" x14ac:dyDescent="0.25">
      <c r="A1076" s="3"/>
    </row>
    <row r="1077" spans="1:1" s="2" customFormat="1" x14ac:dyDescent="0.25">
      <c r="A1077" s="3"/>
    </row>
    <row r="1078" spans="1:1" s="2" customFormat="1" x14ac:dyDescent="0.25">
      <c r="A1078" s="3"/>
    </row>
    <row r="1079" spans="1:1" s="2" customFormat="1" x14ac:dyDescent="0.25">
      <c r="A1079" s="3"/>
    </row>
    <row r="1080" spans="1:1" s="2" customFormat="1" x14ac:dyDescent="0.25">
      <c r="A1080" s="3"/>
    </row>
    <row r="1081" spans="1:1" s="2" customFormat="1" x14ac:dyDescent="0.25">
      <c r="A1081" s="3"/>
    </row>
    <row r="1082" spans="1:1" s="2" customFormat="1" x14ac:dyDescent="0.25">
      <c r="A1082" s="3"/>
    </row>
    <row r="1083" spans="1:1" s="2" customFormat="1" x14ac:dyDescent="0.25">
      <c r="A1083" s="3"/>
    </row>
    <row r="1084" spans="1:1" s="2" customFormat="1" x14ac:dyDescent="0.25">
      <c r="A1084" s="3"/>
    </row>
    <row r="1085" spans="1:1" s="2" customFormat="1" x14ac:dyDescent="0.25">
      <c r="A1085" s="3"/>
    </row>
    <row r="1086" spans="1:1" s="2" customFormat="1" x14ac:dyDescent="0.25">
      <c r="A1086" s="3"/>
    </row>
    <row r="1087" spans="1:1" s="2" customFormat="1" x14ac:dyDescent="0.25">
      <c r="A1087" s="3"/>
    </row>
    <row r="1088" spans="1:1" s="2" customFormat="1" x14ac:dyDescent="0.25">
      <c r="A1088" s="3"/>
    </row>
    <row r="1089" spans="1:1" s="2" customFormat="1" x14ac:dyDescent="0.25">
      <c r="A1089" s="3"/>
    </row>
    <row r="1090" spans="1:1" s="2" customFormat="1" x14ac:dyDescent="0.25">
      <c r="A1090" s="3"/>
    </row>
    <row r="1091" spans="1:1" s="2" customFormat="1" x14ac:dyDescent="0.25">
      <c r="A1091" s="3"/>
    </row>
    <row r="1092" spans="1:1" s="2" customFormat="1" x14ac:dyDescent="0.25">
      <c r="A1092" s="3"/>
    </row>
    <row r="1093" spans="1:1" s="2" customFormat="1" x14ac:dyDescent="0.25">
      <c r="A1093" s="3"/>
    </row>
    <row r="1094" spans="1:1" s="2" customFormat="1" x14ac:dyDescent="0.25">
      <c r="A1094" s="3"/>
    </row>
    <row r="1095" spans="1:1" s="2" customFormat="1" x14ac:dyDescent="0.25">
      <c r="A1095" s="3"/>
    </row>
    <row r="1096" spans="1:1" s="2" customFormat="1" x14ac:dyDescent="0.25">
      <c r="A1096" s="3"/>
    </row>
    <row r="1097" spans="1:1" s="2" customFormat="1" x14ac:dyDescent="0.25">
      <c r="A1097" s="3"/>
    </row>
    <row r="1098" spans="1:1" s="2" customFormat="1" x14ac:dyDescent="0.25">
      <c r="A1098" s="3"/>
    </row>
    <row r="1099" spans="1:1" s="2" customFormat="1" x14ac:dyDescent="0.25">
      <c r="A1099" s="3"/>
    </row>
    <row r="1100" spans="1:1" s="2" customFormat="1" x14ac:dyDescent="0.25">
      <c r="A1100" s="3"/>
    </row>
    <row r="1101" spans="1:1" s="2" customFormat="1" x14ac:dyDescent="0.25">
      <c r="A1101" s="3"/>
    </row>
    <row r="1102" spans="1:1" s="2" customFormat="1" x14ac:dyDescent="0.25">
      <c r="A1102" s="3"/>
    </row>
    <row r="1103" spans="1:1" s="2" customFormat="1" x14ac:dyDescent="0.25">
      <c r="A1103" s="3"/>
    </row>
    <row r="1104" spans="1:1" s="2" customFormat="1" x14ac:dyDescent="0.25">
      <c r="A1104" s="3"/>
    </row>
    <row r="1105" spans="1:1" s="2" customFormat="1" x14ac:dyDescent="0.25">
      <c r="A1105" s="3"/>
    </row>
    <row r="1106" spans="1:1" s="2" customFormat="1" x14ac:dyDescent="0.25">
      <c r="A1106" s="3"/>
    </row>
    <row r="1107" spans="1:1" s="2" customFormat="1" x14ac:dyDescent="0.25">
      <c r="A1107" s="3"/>
    </row>
    <row r="1108" spans="1:1" s="2" customFormat="1" x14ac:dyDescent="0.25">
      <c r="A1108" s="3"/>
    </row>
    <row r="1109" spans="1:1" s="2" customFormat="1" x14ac:dyDescent="0.25">
      <c r="A1109" s="3"/>
    </row>
    <row r="1110" spans="1:1" s="2" customFormat="1" x14ac:dyDescent="0.25">
      <c r="A1110" s="3"/>
    </row>
    <row r="1111" spans="1:1" s="2" customFormat="1" x14ac:dyDescent="0.25">
      <c r="A1111" s="3"/>
    </row>
    <row r="1112" spans="1:1" s="2" customFormat="1" x14ac:dyDescent="0.25">
      <c r="A1112" s="3"/>
    </row>
    <row r="1113" spans="1:1" s="2" customFormat="1" x14ac:dyDescent="0.25">
      <c r="A1113" s="3"/>
    </row>
    <row r="1114" spans="1:1" s="2" customFormat="1" x14ac:dyDescent="0.25">
      <c r="A1114" s="3"/>
    </row>
    <row r="1115" spans="1:1" s="2" customFormat="1" x14ac:dyDescent="0.25">
      <c r="A1115" s="3"/>
    </row>
    <row r="1116" spans="1:1" s="2" customFormat="1" x14ac:dyDescent="0.25">
      <c r="A1116" s="3"/>
    </row>
    <row r="1117" spans="1:1" s="2" customFormat="1" x14ac:dyDescent="0.25">
      <c r="A1117" s="3"/>
    </row>
    <row r="1118" spans="1:1" s="2" customFormat="1" x14ac:dyDescent="0.25">
      <c r="A1118" s="3"/>
    </row>
    <row r="1119" spans="1:1" s="2" customFormat="1" x14ac:dyDescent="0.25">
      <c r="A1119" s="3"/>
    </row>
    <row r="1120" spans="1:1" s="2" customFormat="1" x14ac:dyDescent="0.25">
      <c r="A1120" s="3"/>
    </row>
    <row r="1121" spans="1:1" s="2" customFormat="1" x14ac:dyDescent="0.25">
      <c r="A1121" s="3"/>
    </row>
    <row r="1122" spans="1:1" s="2" customFormat="1" x14ac:dyDescent="0.25">
      <c r="A1122" s="3"/>
    </row>
    <row r="1123" spans="1:1" s="2" customFormat="1" x14ac:dyDescent="0.25">
      <c r="A1123" s="3"/>
    </row>
    <row r="1124" spans="1:1" s="2" customFormat="1" x14ac:dyDescent="0.25">
      <c r="A1124" s="3"/>
    </row>
    <row r="1125" spans="1:1" s="2" customFormat="1" x14ac:dyDescent="0.25">
      <c r="A1125" s="3"/>
    </row>
    <row r="1126" spans="1:1" s="2" customFormat="1" x14ac:dyDescent="0.25">
      <c r="A1126" s="3"/>
    </row>
    <row r="1127" spans="1:1" s="2" customFormat="1" x14ac:dyDescent="0.25">
      <c r="A1127" s="3"/>
    </row>
    <row r="1128" spans="1:1" s="2" customFormat="1" x14ac:dyDescent="0.25">
      <c r="A1128" s="3"/>
    </row>
    <row r="1129" spans="1:1" s="2" customFormat="1" x14ac:dyDescent="0.25">
      <c r="A1129" s="3"/>
    </row>
    <row r="1130" spans="1:1" s="2" customFormat="1" x14ac:dyDescent="0.25">
      <c r="A1130" s="3"/>
    </row>
    <row r="1131" spans="1:1" s="2" customFormat="1" x14ac:dyDescent="0.25">
      <c r="A1131" s="3"/>
    </row>
    <row r="1132" spans="1:1" s="2" customFormat="1" x14ac:dyDescent="0.25">
      <c r="A1132" s="3"/>
    </row>
    <row r="1133" spans="1:1" s="2" customFormat="1" x14ac:dyDescent="0.25">
      <c r="A1133" s="3"/>
    </row>
    <row r="1134" spans="1:1" s="2" customFormat="1" x14ac:dyDescent="0.25">
      <c r="A1134" s="3"/>
    </row>
    <row r="1135" spans="1:1" s="2" customFormat="1" x14ac:dyDescent="0.25">
      <c r="A1135" s="3"/>
    </row>
    <row r="1136" spans="1:1" s="2" customFormat="1" x14ac:dyDescent="0.25">
      <c r="A1136" s="3"/>
    </row>
    <row r="1137" spans="1:1" s="2" customFormat="1" x14ac:dyDescent="0.25">
      <c r="A1137" s="3"/>
    </row>
    <row r="1138" spans="1:1" s="2" customFormat="1" x14ac:dyDescent="0.25">
      <c r="A1138" s="3"/>
    </row>
    <row r="1139" spans="1:1" s="2" customFormat="1" x14ac:dyDescent="0.25">
      <c r="A1139" s="3"/>
    </row>
    <row r="1140" spans="1:1" s="2" customFormat="1" x14ac:dyDescent="0.25">
      <c r="A1140" s="3"/>
    </row>
    <row r="1141" spans="1:1" s="2" customFormat="1" x14ac:dyDescent="0.25">
      <c r="A1141" s="3"/>
    </row>
    <row r="1142" spans="1:1" s="2" customFormat="1" x14ac:dyDescent="0.25">
      <c r="A1142" s="3"/>
    </row>
    <row r="1143" spans="1:1" s="2" customFormat="1" x14ac:dyDescent="0.25">
      <c r="A1143" s="3"/>
    </row>
    <row r="1144" spans="1:1" s="2" customFormat="1" x14ac:dyDescent="0.25">
      <c r="A1144" s="3"/>
    </row>
    <row r="1145" spans="1:1" s="2" customFormat="1" x14ac:dyDescent="0.25">
      <c r="A1145" s="3"/>
    </row>
    <row r="1146" spans="1:1" s="2" customFormat="1" x14ac:dyDescent="0.25">
      <c r="A1146" s="3"/>
    </row>
    <row r="1147" spans="1:1" s="2" customFormat="1" x14ac:dyDescent="0.25">
      <c r="A1147" s="3"/>
    </row>
    <row r="1148" spans="1:1" s="2" customFormat="1" x14ac:dyDescent="0.25">
      <c r="A1148" s="3"/>
    </row>
    <row r="1149" spans="1:1" s="2" customFormat="1" x14ac:dyDescent="0.25">
      <c r="A1149" s="3"/>
    </row>
    <row r="1150" spans="1:1" s="2" customFormat="1" x14ac:dyDescent="0.25">
      <c r="A1150" s="3"/>
    </row>
    <row r="1151" spans="1:1" s="2" customFormat="1" x14ac:dyDescent="0.25">
      <c r="A1151" s="3"/>
    </row>
    <row r="1152" spans="1:1" s="2" customFormat="1" x14ac:dyDescent="0.25">
      <c r="A1152" s="3"/>
    </row>
    <row r="1153" spans="1:1" s="2" customFormat="1" x14ac:dyDescent="0.25">
      <c r="A1153" s="3"/>
    </row>
    <row r="1154" spans="1:1" s="2" customFormat="1" x14ac:dyDescent="0.25">
      <c r="A1154" s="3"/>
    </row>
    <row r="1155" spans="1:1" s="2" customFormat="1" x14ac:dyDescent="0.25">
      <c r="A1155" s="3"/>
    </row>
    <row r="1156" spans="1:1" s="2" customFormat="1" x14ac:dyDescent="0.25">
      <c r="A1156" s="3"/>
    </row>
    <row r="1157" spans="1:1" s="2" customFormat="1" x14ac:dyDescent="0.25">
      <c r="A1157" s="3"/>
    </row>
    <row r="1158" spans="1:1" s="2" customFormat="1" x14ac:dyDescent="0.25">
      <c r="A1158" s="3"/>
    </row>
    <row r="1159" spans="1:1" s="2" customFormat="1" x14ac:dyDescent="0.25">
      <c r="A1159" s="3"/>
    </row>
    <row r="1160" spans="1:1" s="2" customFormat="1" x14ac:dyDescent="0.25">
      <c r="A1160" s="3"/>
    </row>
    <row r="1161" spans="1:1" s="2" customFormat="1" x14ac:dyDescent="0.25">
      <c r="A1161" s="3"/>
    </row>
    <row r="1162" spans="1:1" s="2" customFormat="1" x14ac:dyDescent="0.25">
      <c r="A1162" s="3"/>
    </row>
    <row r="1163" spans="1:1" s="2" customFormat="1" x14ac:dyDescent="0.25">
      <c r="A1163" s="3"/>
    </row>
    <row r="1164" spans="1:1" s="2" customFormat="1" x14ac:dyDescent="0.25">
      <c r="A1164" s="3"/>
    </row>
    <row r="1165" spans="1:1" s="2" customFormat="1" x14ac:dyDescent="0.25">
      <c r="A1165" s="3"/>
    </row>
    <row r="1166" spans="1:1" s="2" customFormat="1" x14ac:dyDescent="0.25">
      <c r="A1166" s="3"/>
    </row>
    <row r="1167" spans="1:1" s="2" customFormat="1" x14ac:dyDescent="0.25">
      <c r="A1167" s="3"/>
    </row>
    <row r="1168" spans="1:1" s="2" customFormat="1" x14ac:dyDescent="0.25">
      <c r="A1168" s="3"/>
    </row>
    <row r="1169" spans="1:1" s="2" customFormat="1" x14ac:dyDescent="0.25">
      <c r="A1169" s="3"/>
    </row>
    <row r="1170" spans="1:1" s="2" customFormat="1" x14ac:dyDescent="0.25">
      <c r="A1170" s="3"/>
    </row>
    <row r="1171" spans="1:1" s="2" customFormat="1" x14ac:dyDescent="0.25">
      <c r="A1171" s="3"/>
    </row>
    <row r="1172" spans="1:1" s="2" customFormat="1" x14ac:dyDescent="0.25">
      <c r="A1172" s="3"/>
    </row>
    <row r="1173" spans="1:1" s="2" customFormat="1" x14ac:dyDescent="0.25">
      <c r="A1173" s="3"/>
    </row>
    <row r="1174" spans="1:1" s="2" customFormat="1" x14ac:dyDescent="0.25">
      <c r="A1174" s="3"/>
    </row>
    <row r="1175" spans="1:1" s="2" customFormat="1" x14ac:dyDescent="0.25">
      <c r="A1175" s="3"/>
    </row>
    <row r="1176" spans="1:1" s="2" customFormat="1" x14ac:dyDescent="0.25">
      <c r="A1176" s="3"/>
    </row>
    <row r="1177" spans="1:1" s="2" customFormat="1" x14ac:dyDescent="0.25">
      <c r="A1177" s="3"/>
    </row>
    <row r="1178" spans="1:1" s="2" customFormat="1" x14ac:dyDescent="0.25">
      <c r="A1178" s="3"/>
    </row>
    <row r="1179" spans="1:1" s="2" customFormat="1" x14ac:dyDescent="0.25">
      <c r="A1179" s="3"/>
    </row>
    <row r="1180" spans="1:1" s="2" customFormat="1" x14ac:dyDescent="0.25">
      <c r="A1180" s="3"/>
    </row>
    <row r="1181" spans="1:1" s="2" customFormat="1" x14ac:dyDescent="0.25">
      <c r="A1181" s="3"/>
    </row>
    <row r="1182" spans="1:1" s="2" customFormat="1" x14ac:dyDescent="0.25">
      <c r="A1182" s="3"/>
    </row>
    <row r="1183" spans="1:1" s="2" customFormat="1" x14ac:dyDescent="0.25">
      <c r="A1183" s="3"/>
    </row>
    <row r="1184" spans="1:1" s="2" customFormat="1" x14ac:dyDescent="0.25">
      <c r="A1184" s="3"/>
    </row>
    <row r="1185" spans="1:1" s="2" customFormat="1" x14ac:dyDescent="0.25">
      <c r="A1185" s="3"/>
    </row>
    <row r="1186" spans="1:1" s="2" customFormat="1" x14ac:dyDescent="0.25">
      <c r="A1186" s="3"/>
    </row>
    <row r="1187" spans="1:1" s="2" customFormat="1" x14ac:dyDescent="0.25">
      <c r="A1187" s="3"/>
    </row>
    <row r="1188" spans="1:1" s="2" customFormat="1" x14ac:dyDescent="0.25">
      <c r="A1188" s="3"/>
    </row>
    <row r="1189" spans="1:1" s="2" customFormat="1" x14ac:dyDescent="0.25">
      <c r="A1189" s="3"/>
    </row>
    <row r="1190" spans="1:1" s="2" customFormat="1" x14ac:dyDescent="0.25">
      <c r="A1190" s="3"/>
    </row>
    <row r="1191" spans="1:1" s="2" customFormat="1" x14ac:dyDescent="0.25">
      <c r="A1191" s="3"/>
    </row>
    <row r="1192" spans="1:1" s="2" customFormat="1" x14ac:dyDescent="0.25">
      <c r="A1192" s="3"/>
    </row>
    <row r="1193" spans="1:1" s="2" customFormat="1" x14ac:dyDescent="0.25">
      <c r="A1193" s="3"/>
    </row>
    <row r="1194" spans="1:1" s="2" customFormat="1" x14ac:dyDescent="0.25">
      <c r="A1194" s="3"/>
    </row>
    <row r="1195" spans="1:1" s="2" customFormat="1" x14ac:dyDescent="0.25">
      <c r="A1195" s="3"/>
    </row>
    <row r="1196" spans="1:1" s="2" customFormat="1" x14ac:dyDescent="0.25">
      <c r="A1196" s="3"/>
    </row>
    <row r="1197" spans="1:1" s="2" customFormat="1" x14ac:dyDescent="0.25">
      <c r="A1197" s="3"/>
    </row>
    <row r="1198" spans="1:1" s="2" customFormat="1" x14ac:dyDescent="0.25">
      <c r="A1198" s="3"/>
    </row>
    <row r="1199" spans="1:1" s="2" customFormat="1" x14ac:dyDescent="0.25">
      <c r="A1199" s="3"/>
    </row>
    <row r="1200" spans="1:1" s="2" customFormat="1" x14ac:dyDescent="0.25">
      <c r="A1200" s="3"/>
    </row>
    <row r="1201" spans="1:1" s="2" customFormat="1" x14ac:dyDescent="0.25">
      <c r="A1201" s="3"/>
    </row>
    <row r="1202" spans="1:1" s="2" customFormat="1" x14ac:dyDescent="0.25">
      <c r="A1202" s="3"/>
    </row>
    <row r="1203" spans="1:1" s="2" customFormat="1" x14ac:dyDescent="0.25">
      <c r="A1203" s="3"/>
    </row>
    <row r="1204" spans="1:1" s="2" customFormat="1" x14ac:dyDescent="0.25">
      <c r="A1204" s="3"/>
    </row>
    <row r="1205" spans="1:1" s="2" customFormat="1" x14ac:dyDescent="0.25">
      <c r="A1205" s="3"/>
    </row>
    <row r="1206" spans="1:1" s="2" customFormat="1" x14ac:dyDescent="0.25">
      <c r="A1206" s="3"/>
    </row>
    <row r="1207" spans="1:1" s="2" customFormat="1" x14ac:dyDescent="0.25">
      <c r="A1207" s="3"/>
    </row>
    <row r="1208" spans="1:1" s="2" customFormat="1" x14ac:dyDescent="0.25">
      <c r="A1208" s="3"/>
    </row>
    <row r="1209" spans="1:1" s="2" customFormat="1" x14ac:dyDescent="0.25">
      <c r="A1209" s="3"/>
    </row>
    <row r="1210" spans="1:1" s="2" customFormat="1" x14ac:dyDescent="0.25">
      <c r="A1210" s="3"/>
    </row>
    <row r="1211" spans="1:1" s="2" customFormat="1" x14ac:dyDescent="0.25">
      <c r="A1211" s="3"/>
    </row>
    <row r="1212" spans="1:1" s="2" customFormat="1" x14ac:dyDescent="0.25">
      <c r="A1212" s="3"/>
    </row>
    <row r="1213" spans="1:1" s="2" customFormat="1" x14ac:dyDescent="0.25">
      <c r="A1213" s="3"/>
    </row>
    <row r="1214" spans="1:1" s="2" customFormat="1" x14ac:dyDescent="0.25">
      <c r="A1214" s="3"/>
    </row>
    <row r="1215" spans="1:1" s="2" customFormat="1" x14ac:dyDescent="0.25">
      <c r="A1215" s="3"/>
    </row>
    <row r="1216" spans="1:1" s="2" customFormat="1" x14ac:dyDescent="0.25">
      <c r="A1216" s="3"/>
    </row>
    <row r="1217" spans="1:1" s="2" customFormat="1" x14ac:dyDescent="0.25">
      <c r="A1217" s="3"/>
    </row>
    <row r="1218" spans="1:1" s="2" customFormat="1" x14ac:dyDescent="0.25">
      <c r="A1218" s="3"/>
    </row>
    <row r="1219" spans="1:1" s="2" customFormat="1" x14ac:dyDescent="0.25">
      <c r="A1219" s="3"/>
    </row>
    <row r="1220" spans="1:1" s="2" customFormat="1" x14ac:dyDescent="0.25">
      <c r="A1220" s="3"/>
    </row>
    <row r="1221" spans="1:1" s="2" customFormat="1" x14ac:dyDescent="0.25">
      <c r="A1221" s="3"/>
    </row>
    <row r="1222" spans="1:1" s="2" customFormat="1" x14ac:dyDescent="0.25">
      <c r="A1222" s="3"/>
    </row>
    <row r="1223" spans="1:1" s="2" customFormat="1" x14ac:dyDescent="0.25">
      <c r="A1223" s="3"/>
    </row>
    <row r="1224" spans="1:1" s="2" customFormat="1" x14ac:dyDescent="0.25">
      <c r="A1224" s="3"/>
    </row>
    <row r="1225" spans="1:1" s="2" customFormat="1" x14ac:dyDescent="0.25">
      <c r="A1225" s="3"/>
    </row>
    <row r="1226" spans="1:1" s="2" customFormat="1" x14ac:dyDescent="0.25">
      <c r="A1226" s="3"/>
    </row>
    <row r="1227" spans="1:1" s="2" customFormat="1" x14ac:dyDescent="0.25">
      <c r="A1227" s="3"/>
    </row>
    <row r="1228" spans="1:1" s="2" customFormat="1" x14ac:dyDescent="0.25">
      <c r="A1228" s="3"/>
    </row>
    <row r="1229" spans="1:1" s="2" customFormat="1" x14ac:dyDescent="0.25">
      <c r="A1229" s="3"/>
    </row>
    <row r="1230" spans="1:1" s="2" customFormat="1" x14ac:dyDescent="0.25">
      <c r="A1230" s="3"/>
    </row>
    <row r="1231" spans="1:1" s="2" customFormat="1" x14ac:dyDescent="0.25">
      <c r="A1231" s="3"/>
    </row>
    <row r="1232" spans="1:1" s="2" customFormat="1" x14ac:dyDescent="0.25">
      <c r="A1232" s="3"/>
    </row>
    <row r="1233" spans="1:1" s="2" customFormat="1" x14ac:dyDescent="0.25">
      <c r="A1233" s="3"/>
    </row>
    <row r="1234" spans="1:1" s="2" customFormat="1" x14ac:dyDescent="0.25">
      <c r="A1234" s="3"/>
    </row>
    <row r="1235" spans="1:1" s="2" customFormat="1" x14ac:dyDescent="0.25">
      <c r="A1235" s="3"/>
    </row>
    <row r="1236" spans="1:1" s="2" customFormat="1" x14ac:dyDescent="0.25">
      <c r="A1236" s="3"/>
    </row>
    <row r="1237" spans="1:1" s="2" customFormat="1" x14ac:dyDescent="0.25">
      <c r="A1237" s="3"/>
    </row>
    <row r="1238" spans="1:1" s="2" customFormat="1" x14ac:dyDescent="0.25">
      <c r="A1238" s="3"/>
    </row>
    <row r="1239" spans="1:1" s="2" customFormat="1" x14ac:dyDescent="0.25">
      <c r="A1239" s="3"/>
    </row>
    <row r="1240" spans="1:1" s="2" customFormat="1" x14ac:dyDescent="0.25">
      <c r="A1240" s="3"/>
    </row>
    <row r="1241" spans="1:1" s="2" customFormat="1" x14ac:dyDescent="0.25">
      <c r="A1241" s="3"/>
    </row>
    <row r="1242" spans="1:1" s="2" customFormat="1" x14ac:dyDescent="0.25">
      <c r="A1242" s="3"/>
    </row>
    <row r="1243" spans="1:1" s="2" customFormat="1" x14ac:dyDescent="0.25">
      <c r="A1243" s="3"/>
    </row>
    <row r="1244" spans="1:1" s="2" customFormat="1" x14ac:dyDescent="0.25">
      <c r="A1244" s="3"/>
    </row>
    <row r="1245" spans="1:1" s="2" customFormat="1" x14ac:dyDescent="0.25">
      <c r="A1245" s="3"/>
    </row>
    <row r="1246" spans="1:1" s="2" customFormat="1" x14ac:dyDescent="0.25">
      <c r="A1246" s="3"/>
    </row>
    <row r="1247" spans="1:1" s="2" customFormat="1" x14ac:dyDescent="0.25">
      <c r="A1247" s="3"/>
    </row>
    <row r="1248" spans="1:1" s="2" customFormat="1" x14ac:dyDescent="0.25">
      <c r="A1248" s="3"/>
    </row>
    <row r="1249" spans="1:1" s="2" customFormat="1" x14ac:dyDescent="0.25">
      <c r="A1249" s="3"/>
    </row>
    <row r="1250" spans="1:1" s="2" customFormat="1" x14ac:dyDescent="0.25">
      <c r="A1250" s="3"/>
    </row>
    <row r="1251" spans="1:1" s="2" customFormat="1" x14ac:dyDescent="0.25">
      <c r="A1251" s="3"/>
    </row>
    <row r="1252" spans="1:1" s="2" customFormat="1" x14ac:dyDescent="0.25">
      <c r="A1252" s="3"/>
    </row>
    <row r="1253" spans="1:1" s="2" customFormat="1" x14ac:dyDescent="0.25">
      <c r="A1253" s="3"/>
    </row>
    <row r="1254" spans="1:1" s="2" customFormat="1" x14ac:dyDescent="0.25">
      <c r="A1254" s="3"/>
    </row>
    <row r="1255" spans="1:1" s="2" customFormat="1" x14ac:dyDescent="0.25">
      <c r="A1255" s="3"/>
    </row>
    <row r="1256" spans="1:1" s="2" customFormat="1" x14ac:dyDescent="0.25">
      <c r="A1256" s="3"/>
    </row>
    <row r="1257" spans="1:1" s="2" customFormat="1" x14ac:dyDescent="0.25">
      <c r="A1257" s="3"/>
    </row>
    <row r="1258" spans="1:1" s="2" customFormat="1" x14ac:dyDescent="0.25">
      <c r="A1258" s="3"/>
    </row>
    <row r="1259" spans="1:1" s="2" customFormat="1" x14ac:dyDescent="0.25">
      <c r="A1259" s="3"/>
    </row>
    <row r="1260" spans="1:1" s="2" customFormat="1" x14ac:dyDescent="0.25">
      <c r="A1260" s="3"/>
    </row>
    <row r="1261" spans="1:1" s="2" customFormat="1" x14ac:dyDescent="0.25">
      <c r="A1261" s="3"/>
    </row>
    <row r="1262" spans="1:1" s="2" customFormat="1" x14ac:dyDescent="0.25">
      <c r="A1262" s="3"/>
    </row>
    <row r="1263" spans="1:1" s="2" customFormat="1" x14ac:dyDescent="0.25">
      <c r="A1263" s="3"/>
    </row>
    <row r="1264" spans="1:1" s="2" customFormat="1" x14ac:dyDescent="0.25">
      <c r="A1264" s="3"/>
    </row>
    <row r="1265" spans="1:1" s="2" customFormat="1" x14ac:dyDescent="0.25">
      <c r="A1265" s="3"/>
    </row>
    <row r="1266" spans="1:1" s="2" customFormat="1" x14ac:dyDescent="0.25">
      <c r="A1266" s="3"/>
    </row>
    <row r="1267" spans="1:1" s="2" customFormat="1" x14ac:dyDescent="0.25">
      <c r="A1267" s="3"/>
    </row>
    <row r="1268" spans="1:1" s="2" customFormat="1" x14ac:dyDescent="0.25">
      <c r="A1268" s="3"/>
    </row>
    <row r="1269" spans="1:1" s="2" customFormat="1" x14ac:dyDescent="0.25">
      <c r="A1269" s="3"/>
    </row>
    <row r="1270" spans="1:1" s="2" customFormat="1" x14ac:dyDescent="0.25">
      <c r="A1270" s="3"/>
    </row>
    <row r="1271" spans="1:1" s="2" customFormat="1" x14ac:dyDescent="0.25">
      <c r="A1271" s="3"/>
    </row>
    <row r="1272" spans="1:1" s="2" customFormat="1" x14ac:dyDescent="0.25">
      <c r="A1272" s="3"/>
    </row>
    <row r="1273" spans="1:1" s="2" customFormat="1" x14ac:dyDescent="0.25">
      <c r="A1273" s="3"/>
    </row>
    <row r="1274" spans="1:1" s="2" customFormat="1" x14ac:dyDescent="0.25">
      <c r="A1274" s="3"/>
    </row>
    <row r="1275" spans="1:1" s="2" customFormat="1" x14ac:dyDescent="0.25">
      <c r="A1275" s="3"/>
    </row>
    <row r="1276" spans="1:1" s="2" customFormat="1" x14ac:dyDescent="0.25">
      <c r="A1276" s="3"/>
    </row>
    <row r="1277" spans="1:1" s="2" customFormat="1" x14ac:dyDescent="0.25">
      <c r="A1277" s="3"/>
    </row>
    <row r="1278" spans="1:1" s="2" customFormat="1" x14ac:dyDescent="0.25">
      <c r="A1278" s="3"/>
    </row>
    <row r="1279" spans="1:1" s="2" customFormat="1" x14ac:dyDescent="0.25">
      <c r="A1279" s="3"/>
    </row>
    <row r="1280" spans="1:1" s="2" customFormat="1" x14ac:dyDescent="0.25">
      <c r="A1280" s="3"/>
    </row>
    <row r="1281" spans="1:1" s="2" customFormat="1" x14ac:dyDescent="0.25">
      <c r="A1281" s="3"/>
    </row>
    <row r="1282" spans="1:1" s="2" customFormat="1" x14ac:dyDescent="0.25">
      <c r="A1282" s="3"/>
    </row>
    <row r="1283" spans="1:1" s="2" customFormat="1" x14ac:dyDescent="0.25">
      <c r="A1283" s="3"/>
    </row>
    <row r="1284" spans="1:1" s="2" customFormat="1" x14ac:dyDescent="0.25">
      <c r="A1284" s="3"/>
    </row>
    <row r="1285" spans="1:1" s="2" customFormat="1" x14ac:dyDescent="0.25">
      <c r="A1285" s="3"/>
    </row>
    <row r="1286" spans="1:1" s="2" customFormat="1" x14ac:dyDescent="0.25">
      <c r="A1286" s="3"/>
    </row>
    <row r="1287" spans="1:1" s="2" customFormat="1" x14ac:dyDescent="0.25">
      <c r="A1287" s="3"/>
    </row>
    <row r="1288" spans="1:1" s="2" customFormat="1" x14ac:dyDescent="0.25">
      <c r="A1288" s="3"/>
    </row>
    <row r="1289" spans="1:1" s="2" customFormat="1" x14ac:dyDescent="0.25">
      <c r="A1289" s="3"/>
    </row>
    <row r="1290" spans="1:1" s="2" customFormat="1" x14ac:dyDescent="0.25">
      <c r="A1290" s="3"/>
    </row>
    <row r="1291" spans="1:1" s="2" customFormat="1" x14ac:dyDescent="0.25">
      <c r="A1291" s="3"/>
    </row>
    <row r="1292" spans="1:1" s="2" customFormat="1" x14ac:dyDescent="0.25">
      <c r="A1292" s="3"/>
    </row>
    <row r="1293" spans="1:1" s="2" customFormat="1" x14ac:dyDescent="0.25">
      <c r="A1293" s="3"/>
    </row>
    <row r="1294" spans="1:1" s="2" customFormat="1" x14ac:dyDescent="0.25">
      <c r="A1294" s="3"/>
    </row>
    <row r="1295" spans="1:1" s="2" customFormat="1" x14ac:dyDescent="0.25">
      <c r="A1295" s="3"/>
    </row>
    <row r="1296" spans="1:1" s="2" customFormat="1" x14ac:dyDescent="0.25">
      <c r="A1296" s="3"/>
    </row>
    <row r="1297" spans="1:1" s="2" customFormat="1" x14ac:dyDescent="0.25">
      <c r="A1297" s="3"/>
    </row>
    <row r="1298" spans="1:1" s="2" customFormat="1" x14ac:dyDescent="0.25">
      <c r="A1298" s="3"/>
    </row>
    <row r="1299" spans="1:1" s="2" customFormat="1" x14ac:dyDescent="0.25">
      <c r="A1299" s="3"/>
    </row>
    <row r="1300" spans="1:1" s="2" customFormat="1" x14ac:dyDescent="0.25">
      <c r="A1300" s="3"/>
    </row>
    <row r="1301" spans="1:1" s="2" customFormat="1" x14ac:dyDescent="0.25">
      <c r="A1301" s="3"/>
    </row>
    <row r="1302" spans="1:1" s="2" customFormat="1" x14ac:dyDescent="0.25">
      <c r="A1302" s="3"/>
    </row>
    <row r="1303" spans="1:1" s="2" customFormat="1" x14ac:dyDescent="0.25">
      <c r="A1303" s="3"/>
    </row>
    <row r="1304" spans="1:1" s="2" customFormat="1" x14ac:dyDescent="0.25">
      <c r="A1304" s="3"/>
    </row>
    <row r="1305" spans="1:1" s="2" customFormat="1" x14ac:dyDescent="0.25">
      <c r="A1305" s="3"/>
    </row>
    <row r="1306" spans="1:1" s="2" customFormat="1" x14ac:dyDescent="0.25">
      <c r="A1306" s="3"/>
    </row>
    <row r="1307" spans="1:1" s="2" customFormat="1" x14ac:dyDescent="0.25">
      <c r="A1307" s="3"/>
    </row>
    <row r="1308" spans="1:1" s="2" customFormat="1" x14ac:dyDescent="0.25">
      <c r="A1308" s="3"/>
    </row>
    <row r="1309" spans="1:1" s="2" customFormat="1" x14ac:dyDescent="0.25">
      <c r="A1309" s="3"/>
    </row>
    <row r="1310" spans="1:1" s="2" customFormat="1" x14ac:dyDescent="0.25">
      <c r="A1310" s="3"/>
    </row>
    <row r="1311" spans="1:1" s="2" customFormat="1" x14ac:dyDescent="0.25">
      <c r="A1311" s="3"/>
    </row>
    <row r="1312" spans="1:1" s="2" customFormat="1" x14ac:dyDescent="0.25">
      <c r="A1312" s="3"/>
    </row>
    <row r="1313" spans="1:1" s="2" customFormat="1" x14ac:dyDescent="0.25">
      <c r="A1313" s="3"/>
    </row>
    <row r="1314" spans="1:1" s="2" customFormat="1" x14ac:dyDescent="0.25">
      <c r="A1314" s="3"/>
    </row>
    <row r="1315" spans="1:1" s="2" customFormat="1" x14ac:dyDescent="0.25">
      <c r="A1315" s="3"/>
    </row>
    <row r="1316" spans="1:1" s="2" customFormat="1" x14ac:dyDescent="0.25">
      <c r="A1316" s="3"/>
    </row>
    <row r="1317" spans="1:1" s="2" customFormat="1" x14ac:dyDescent="0.25">
      <c r="A1317" s="3"/>
    </row>
    <row r="1318" spans="1:1" s="2" customFormat="1" x14ac:dyDescent="0.25">
      <c r="A1318" s="3"/>
    </row>
    <row r="1319" spans="1:1" s="2" customFormat="1" x14ac:dyDescent="0.25">
      <c r="A1319" s="3"/>
    </row>
    <row r="1320" spans="1:1" s="2" customFormat="1" x14ac:dyDescent="0.25">
      <c r="A1320" s="3"/>
    </row>
    <row r="1321" spans="1:1" s="2" customFormat="1" x14ac:dyDescent="0.25">
      <c r="A1321" s="3"/>
    </row>
    <row r="1322" spans="1:1" s="2" customFormat="1" x14ac:dyDescent="0.25">
      <c r="A1322" s="3"/>
    </row>
    <row r="1323" spans="1:1" s="2" customFormat="1" x14ac:dyDescent="0.25">
      <c r="A1323" s="3"/>
    </row>
    <row r="1324" spans="1:1" s="2" customFormat="1" x14ac:dyDescent="0.25">
      <c r="A1324" s="3"/>
    </row>
    <row r="1325" spans="1:1" s="2" customFormat="1" x14ac:dyDescent="0.25">
      <c r="A1325" s="3"/>
    </row>
    <row r="1326" spans="1:1" s="2" customFormat="1" x14ac:dyDescent="0.25">
      <c r="A1326" s="3"/>
    </row>
    <row r="1327" spans="1:1" s="2" customFormat="1" x14ac:dyDescent="0.25">
      <c r="A1327" s="3"/>
    </row>
    <row r="1328" spans="1:1" s="2" customFormat="1" x14ac:dyDescent="0.25">
      <c r="A1328" s="3"/>
    </row>
    <row r="1329" spans="1:1" s="2" customFormat="1" x14ac:dyDescent="0.25">
      <c r="A1329" s="3"/>
    </row>
    <row r="1330" spans="1:1" s="2" customFormat="1" x14ac:dyDescent="0.25">
      <c r="A1330" s="3"/>
    </row>
    <row r="1331" spans="1:1" s="2" customFormat="1" x14ac:dyDescent="0.25">
      <c r="A1331" s="3"/>
    </row>
    <row r="1332" spans="1:1" s="2" customFormat="1" x14ac:dyDescent="0.25">
      <c r="A1332" s="3"/>
    </row>
    <row r="1333" spans="1:1" s="2" customFormat="1" x14ac:dyDescent="0.25">
      <c r="A1333" s="3"/>
    </row>
    <row r="1334" spans="1:1" s="2" customFormat="1" x14ac:dyDescent="0.25">
      <c r="A1334" s="3"/>
    </row>
    <row r="1335" spans="1:1" s="2" customFormat="1" x14ac:dyDescent="0.25">
      <c r="A1335" s="3"/>
    </row>
    <row r="1336" spans="1:1" s="2" customFormat="1" x14ac:dyDescent="0.25">
      <c r="A1336" s="3"/>
    </row>
    <row r="1337" spans="1:1" s="2" customFormat="1" x14ac:dyDescent="0.25">
      <c r="A1337" s="3"/>
    </row>
    <row r="1338" spans="1:1" s="2" customFormat="1" x14ac:dyDescent="0.25">
      <c r="A1338" s="3"/>
    </row>
    <row r="1339" spans="1:1" s="2" customFormat="1" x14ac:dyDescent="0.25">
      <c r="A1339" s="3"/>
    </row>
    <row r="1340" spans="1:1" s="2" customFormat="1" x14ac:dyDescent="0.25">
      <c r="A1340" s="3"/>
    </row>
    <row r="1341" spans="1:1" s="2" customFormat="1" x14ac:dyDescent="0.25">
      <c r="A1341" s="3"/>
    </row>
    <row r="1342" spans="1:1" s="2" customFormat="1" x14ac:dyDescent="0.25">
      <c r="A1342" s="3"/>
    </row>
    <row r="1343" spans="1:1" s="2" customFormat="1" x14ac:dyDescent="0.25">
      <c r="A1343" s="3"/>
    </row>
    <row r="1344" spans="1:1" s="2" customFormat="1" x14ac:dyDescent="0.25">
      <c r="A1344" s="3"/>
    </row>
    <row r="1345" spans="1:1" s="2" customFormat="1" x14ac:dyDescent="0.25">
      <c r="A1345" s="3"/>
    </row>
    <row r="1346" spans="1:1" s="2" customFormat="1" x14ac:dyDescent="0.25">
      <c r="A1346" s="3"/>
    </row>
    <row r="1347" spans="1:1" s="2" customFormat="1" x14ac:dyDescent="0.25">
      <c r="A1347" s="3"/>
    </row>
    <row r="1348" spans="1:1" s="2" customFormat="1" x14ac:dyDescent="0.25">
      <c r="A1348" s="3"/>
    </row>
    <row r="1349" spans="1:1" s="2" customFormat="1" x14ac:dyDescent="0.25">
      <c r="A1349" s="3"/>
    </row>
    <row r="1350" spans="1:1" s="2" customFormat="1" x14ac:dyDescent="0.25">
      <c r="A1350" s="3"/>
    </row>
    <row r="1351" spans="1:1" s="2" customFormat="1" x14ac:dyDescent="0.25">
      <c r="A1351" s="3"/>
    </row>
    <row r="1352" spans="1:1" s="2" customFormat="1" x14ac:dyDescent="0.25">
      <c r="A1352" s="3"/>
    </row>
    <row r="1353" spans="1:1" s="2" customFormat="1" x14ac:dyDescent="0.25">
      <c r="A1353" s="3"/>
    </row>
    <row r="1354" spans="1:1" s="2" customFormat="1" x14ac:dyDescent="0.25">
      <c r="A1354" s="3"/>
    </row>
    <row r="1355" spans="1:1" s="2" customFormat="1" x14ac:dyDescent="0.25">
      <c r="A1355" s="3"/>
    </row>
    <row r="1356" spans="1:1" s="2" customFormat="1" x14ac:dyDescent="0.25">
      <c r="A1356" s="3"/>
    </row>
    <row r="1357" spans="1:1" s="2" customFormat="1" x14ac:dyDescent="0.25">
      <c r="A1357" s="3"/>
    </row>
    <row r="1358" spans="1:1" s="2" customFormat="1" x14ac:dyDescent="0.25">
      <c r="A1358" s="3"/>
    </row>
    <row r="1359" spans="1:1" s="2" customFormat="1" x14ac:dyDescent="0.25">
      <c r="A1359" s="3"/>
    </row>
    <row r="1360" spans="1:1" s="2" customFormat="1" x14ac:dyDescent="0.25">
      <c r="A1360" s="3"/>
    </row>
    <row r="1361" spans="1:1" s="2" customFormat="1" x14ac:dyDescent="0.25">
      <c r="A1361" s="3"/>
    </row>
    <row r="1362" spans="1:1" s="2" customFormat="1" x14ac:dyDescent="0.25">
      <c r="A1362" s="3"/>
    </row>
    <row r="1363" spans="1:1" s="2" customFormat="1" x14ac:dyDescent="0.25">
      <c r="A1363" s="3"/>
    </row>
    <row r="1364" spans="1:1" s="2" customFormat="1" x14ac:dyDescent="0.25">
      <c r="A1364" s="3"/>
    </row>
    <row r="1365" spans="1:1" s="2" customFormat="1" x14ac:dyDescent="0.25">
      <c r="A1365" s="3"/>
    </row>
    <row r="1366" spans="1:1" s="2" customFormat="1" x14ac:dyDescent="0.25">
      <c r="A1366" s="3"/>
    </row>
    <row r="1367" spans="1:1" s="2" customFormat="1" x14ac:dyDescent="0.25">
      <c r="A1367" s="3"/>
    </row>
    <row r="1368" spans="1:1" s="2" customFormat="1" x14ac:dyDescent="0.25">
      <c r="A1368" s="3"/>
    </row>
    <row r="1369" spans="1:1" s="2" customFormat="1" x14ac:dyDescent="0.25">
      <c r="A1369" s="3"/>
    </row>
    <row r="1370" spans="1:1" s="2" customFormat="1" x14ac:dyDescent="0.25">
      <c r="A1370" s="3"/>
    </row>
    <row r="1371" spans="1:1" s="2" customFormat="1" x14ac:dyDescent="0.25">
      <c r="A1371" s="3"/>
    </row>
    <row r="1372" spans="1:1" s="2" customFormat="1" x14ac:dyDescent="0.25">
      <c r="A1372" s="3"/>
    </row>
    <row r="1373" spans="1:1" s="2" customFormat="1" x14ac:dyDescent="0.25">
      <c r="A1373" s="3"/>
    </row>
    <row r="1374" spans="1:1" s="2" customFormat="1" x14ac:dyDescent="0.25">
      <c r="A1374" s="3"/>
    </row>
    <row r="1375" spans="1:1" s="2" customFormat="1" x14ac:dyDescent="0.25">
      <c r="A1375" s="3"/>
    </row>
    <row r="1376" spans="1:1" s="2" customFormat="1" x14ac:dyDescent="0.25">
      <c r="A1376" s="3"/>
    </row>
    <row r="1377" spans="1:1" s="2" customFormat="1" x14ac:dyDescent="0.25">
      <c r="A1377" s="3"/>
    </row>
    <row r="1378" spans="1:1" s="2" customFormat="1" x14ac:dyDescent="0.25">
      <c r="A1378" s="3"/>
    </row>
    <row r="1379" spans="1:1" s="2" customFormat="1" x14ac:dyDescent="0.25">
      <c r="A1379" s="3"/>
    </row>
    <row r="1380" spans="1:1" s="2" customFormat="1" x14ac:dyDescent="0.25">
      <c r="A1380" s="3"/>
    </row>
    <row r="1381" spans="1:1" s="2" customFormat="1" x14ac:dyDescent="0.25">
      <c r="A1381" s="3"/>
    </row>
    <row r="1382" spans="1:1" s="2" customFormat="1" x14ac:dyDescent="0.25">
      <c r="A1382" s="3"/>
    </row>
    <row r="1383" spans="1:1" s="2" customFormat="1" x14ac:dyDescent="0.25">
      <c r="A1383" s="3"/>
    </row>
    <row r="1384" spans="1:1" s="2" customFormat="1" x14ac:dyDescent="0.25">
      <c r="A1384" s="3"/>
    </row>
    <row r="1385" spans="1:1" s="2" customFormat="1" x14ac:dyDescent="0.25">
      <c r="A1385" s="3"/>
    </row>
    <row r="1386" spans="1:1" s="2" customFormat="1" x14ac:dyDescent="0.25">
      <c r="A1386" s="3"/>
    </row>
    <row r="1387" spans="1:1" s="2" customFormat="1" x14ac:dyDescent="0.25">
      <c r="A1387" s="3"/>
    </row>
    <row r="1388" spans="1:1" s="2" customFormat="1" x14ac:dyDescent="0.25">
      <c r="A1388" s="3"/>
    </row>
    <row r="1389" spans="1:1" s="2" customFormat="1" x14ac:dyDescent="0.25">
      <c r="A1389" s="3"/>
    </row>
    <row r="1390" spans="1:1" s="2" customFormat="1" x14ac:dyDescent="0.25">
      <c r="A1390" s="3"/>
    </row>
    <row r="1391" spans="1:1" s="2" customFormat="1" x14ac:dyDescent="0.25">
      <c r="A1391" s="3"/>
    </row>
    <row r="1392" spans="1:1" s="2" customFormat="1" x14ac:dyDescent="0.25">
      <c r="A1392" s="3"/>
    </row>
    <row r="1393" spans="1:1" s="2" customFormat="1" x14ac:dyDescent="0.25">
      <c r="A1393" s="3"/>
    </row>
    <row r="1394" spans="1:1" s="2" customFormat="1" x14ac:dyDescent="0.25">
      <c r="A1394" s="3"/>
    </row>
    <row r="1395" spans="1:1" s="2" customFormat="1" x14ac:dyDescent="0.25">
      <c r="A1395" s="3"/>
    </row>
    <row r="1396" spans="1:1" s="2" customFormat="1" x14ac:dyDescent="0.25">
      <c r="A1396" s="3"/>
    </row>
    <row r="1397" spans="1:1" s="2" customFormat="1" x14ac:dyDescent="0.25">
      <c r="A1397" s="3"/>
    </row>
    <row r="1398" spans="1:1" s="2" customFormat="1" x14ac:dyDescent="0.25">
      <c r="A1398" s="3"/>
    </row>
    <row r="1399" spans="1:1" s="2" customFormat="1" x14ac:dyDescent="0.25">
      <c r="A1399" s="3"/>
    </row>
    <row r="1400" spans="1:1" s="2" customFormat="1" x14ac:dyDescent="0.25">
      <c r="A1400" s="3"/>
    </row>
    <row r="1401" spans="1:1" s="2" customFormat="1" x14ac:dyDescent="0.25">
      <c r="A1401" s="3"/>
    </row>
    <row r="1402" spans="1:1" s="2" customFormat="1" x14ac:dyDescent="0.25">
      <c r="A1402" s="3"/>
    </row>
    <row r="1403" spans="1:1" s="2" customFormat="1" x14ac:dyDescent="0.25">
      <c r="A1403" s="3"/>
    </row>
    <row r="1404" spans="1:1" s="2" customFormat="1" x14ac:dyDescent="0.25">
      <c r="A1404" s="3"/>
    </row>
    <row r="1405" spans="1:1" s="2" customFormat="1" x14ac:dyDescent="0.25">
      <c r="A1405" s="3"/>
    </row>
    <row r="1406" spans="1:1" s="2" customFormat="1" x14ac:dyDescent="0.25">
      <c r="A1406" s="3"/>
    </row>
    <row r="1407" spans="1:1" s="2" customFormat="1" x14ac:dyDescent="0.25">
      <c r="A1407" s="3"/>
    </row>
    <row r="1408" spans="1:1" s="2" customFormat="1" x14ac:dyDescent="0.25">
      <c r="A1408" s="3"/>
    </row>
    <row r="1409" spans="1:1" s="2" customFormat="1" x14ac:dyDescent="0.25">
      <c r="A1409" s="3"/>
    </row>
    <row r="1410" spans="1:1" s="2" customFormat="1" x14ac:dyDescent="0.25">
      <c r="A1410" s="3"/>
    </row>
    <row r="1411" spans="1:1" s="2" customFormat="1" x14ac:dyDescent="0.25">
      <c r="A1411" s="3"/>
    </row>
    <row r="1412" spans="1:1" s="2" customFormat="1" x14ac:dyDescent="0.25">
      <c r="A1412" s="3"/>
    </row>
    <row r="1413" spans="1:1" s="2" customFormat="1" x14ac:dyDescent="0.25">
      <c r="A1413" s="3"/>
    </row>
    <row r="1414" spans="1:1" s="2" customFormat="1" x14ac:dyDescent="0.25">
      <c r="A1414" s="3"/>
    </row>
    <row r="1415" spans="1:1" s="2" customFormat="1" x14ac:dyDescent="0.25">
      <c r="A1415" s="3"/>
    </row>
    <row r="1416" spans="1:1" s="2" customFormat="1" x14ac:dyDescent="0.25">
      <c r="A1416" s="3"/>
    </row>
    <row r="1417" spans="1:1" s="2" customFormat="1" x14ac:dyDescent="0.25">
      <c r="A1417" s="3"/>
    </row>
    <row r="1418" spans="1:1" s="2" customFormat="1" x14ac:dyDescent="0.25">
      <c r="A1418" s="3"/>
    </row>
    <row r="1419" spans="1:1" s="2" customFormat="1" x14ac:dyDescent="0.25">
      <c r="A1419" s="3"/>
    </row>
    <row r="1420" spans="1:1" s="2" customFormat="1" x14ac:dyDescent="0.25">
      <c r="A1420" s="3"/>
    </row>
    <row r="1421" spans="1:1" s="2" customFormat="1" x14ac:dyDescent="0.25">
      <c r="A1421" s="3"/>
    </row>
    <row r="1422" spans="1:1" s="2" customFormat="1" x14ac:dyDescent="0.25">
      <c r="A1422" s="3"/>
    </row>
    <row r="1423" spans="1:1" s="2" customFormat="1" x14ac:dyDescent="0.25">
      <c r="A1423" s="3"/>
    </row>
    <row r="1424" spans="1:1" s="2" customFormat="1" x14ac:dyDescent="0.25">
      <c r="A1424" s="3"/>
    </row>
    <row r="1425" spans="1:1" s="2" customFormat="1" x14ac:dyDescent="0.25">
      <c r="A1425" s="3"/>
    </row>
    <row r="1426" spans="1:1" s="2" customFormat="1" x14ac:dyDescent="0.25">
      <c r="A1426" s="3"/>
    </row>
    <row r="1427" spans="1:1" s="2" customFormat="1" x14ac:dyDescent="0.25">
      <c r="A1427" s="3"/>
    </row>
    <row r="1428" spans="1:1" s="2" customFormat="1" x14ac:dyDescent="0.25">
      <c r="A1428" s="3"/>
    </row>
    <row r="1429" spans="1:1" s="2" customFormat="1" x14ac:dyDescent="0.25">
      <c r="A1429" s="3"/>
    </row>
    <row r="1430" spans="1:1" s="2" customFormat="1" x14ac:dyDescent="0.25">
      <c r="A1430" s="3"/>
    </row>
    <row r="1431" spans="1:1" s="2" customFormat="1" x14ac:dyDescent="0.25">
      <c r="A1431" s="3"/>
    </row>
    <row r="1432" spans="1:1" s="2" customFormat="1" x14ac:dyDescent="0.25">
      <c r="A1432" s="3"/>
    </row>
    <row r="1433" spans="1:1" s="2" customFormat="1" x14ac:dyDescent="0.25">
      <c r="A1433" s="3"/>
    </row>
    <row r="1434" spans="1:1" s="2" customFormat="1" x14ac:dyDescent="0.25">
      <c r="A1434" s="3"/>
    </row>
    <row r="1435" spans="1:1" s="2" customFormat="1" x14ac:dyDescent="0.25">
      <c r="A1435" s="3"/>
    </row>
    <row r="1436" spans="1:1" s="2" customFormat="1" x14ac:dyDescent="0.25">
      <c r="A1436" s="3"/>
    </row>
    <row r="1437" spans="1:1" s="2" customFormat="1" x14ac:dyDescent="0.25">
      <c r="A1437" s="3"/>
    </row>
    <row r="1438" spans="1:1" s="2" customFormat="1" x14ac:dyDescent="0.25">
      <c r="A1438" s="3"/>
    </row>
    <row r="1439" spans="1:1" s="2" customFormat="1" x14ac:dyDescent="0.25">
      <c r="A1439" s="3"/>
    </row>
    <row r="1440" spans="1:1" s="2" customFormat="1" x14ac:dyDescent="0.25">
      <c r="A1440" s="3"/>
    </row>
    <row r="1441" spans="1:1" s="2" customFormat="1" x14ac:dyDescent="0.25">
      <c r="A1441" s="3"/>
    </row>
    <row r="1442" spans="1:1" s="2" customFormat="1" x14ac:dyDescent="0.25">
      <c r="A1442" s="3"/>
    </row>
    <row r="1443" spans="1:1" s="2" customFormat="1" x14ac:dyDescent="0.25">
      <c r="A1443" s="3"/>
    </row>
    <row r="1444" spans="1:1" s="2" customFormat="1" x14ac:dyDescent="0.25">
      <c r="A1444" s="3"/>
    </row>
    <row r="1445" spans="1:1" s="2" customFormat="1" x14ac:dyDescent="0.25">
      <c r="A1445" s="3"/>
    </row>
    <row r="1446" spans="1:1" s="2" customFormat="1" x14ac:dyDescent="0.25">
      <c r="A1446" s="3"/>
    </row>
    <row r="1447" spans="1:1" s="2" customFormat="1" x14ac:dyDescent="0.25">
      <c r="A1447" s="3"/>
    </row>
    <row r="1448" spans="1:1" s="2" customFormat="1" x14ac:dyDescent="0.25">
      <c r="A1448" s="3"/>
    </row>
    <row r="1449" spans="1:1" s="2" customFormat="1" x14ac:dyDescent="0.25">
      <c r="A1449" s="3"/>
    </row>
    <row r="1450" spans="1:1" s="2" customFormat="1" x14ac:dyDescent="0.25">
      <c r="A1450" s="3"/>
    </row>
    <row r="1451" spans="1:1" s="2" customFormat="1" x14ac:dyDescent="0.25">
      <c r="A1451" s="3"/>
    </row>
    <row r="1452" spans="1:1" s="2" customFormat="1" x14ac:dyDescent="0.25">
      <c r="A1452" s="3"/>
    </row>
    <row r="1453" spans="1:1" s="2" customFormat="1" x14ac:dyDescent="0.25">
      <c r="A1453" s="3"/>
    </row>
    <row r="1454" spans="1:1" s="2" customFormat="1" x14ac:dyDescent="0.25">
      <c r="A1454" s="3"/>
    </row>
    <row r="1455" spans="1:1" s="2" customFormat="1" x14ac:dyDescent="0.25">
      <c r="A1455" s="3"/>
    </row>
    <row r="1456" spans="1:1" s="2" customFormat="1" x14ac:dyDescent="0.25">
      <c r="A1456" s="3"/>
    </row>
    <row r="1457" spans="1:1" s="2" customFormat="1" x14ac:dyDescent="0.25">
      <c r="A1457" s="3"/>
    </row>
    <row r="1458" spans="1:1" s="2" customFormat="1" x14ac:dyDescent="0.25">
      <c r="A1458" s="3"/>
    </row>
    <row r="1459" spans="1:1" s="2" customFormat="1" x14ac:dyDescent="0.25">
      <c r="A1459" s="3"/>
    </row>
    <row r="1460" spans="1:1" s="2" customFormat="1" x14ac:dyDescent="0.25">
      <c r="A1460" s="3"/>
    </row>
    <row r="1461" spans="1:1" s="2" customFormat="1" x14ac:dyDescent="0.25">
      <c r="A1461" s="3"/>
    </row>
    <row r="1462" spans="1:1" s="2" customFormat="1" x14ac:dyDescent="0.25">
      <c r="A1462" s="3"/>
    </row>
    <row r="1463" spans="1:1" s="2" customFormat="1" x14ac:dyDescent="0.25">
      <c r="A1463" s="3"/>
    </row>
    <row r="1464" spans="1:1" s="2" customFormat="1" x14ac:dyDescent="0.25">
      <c r="A1464" s="3"/>
    </row>
    <row r="1465" spans="1:1" s="2" customFormat="1" x14ac:dyDescent="0.25">
      <c r="A1465" s="3"/>
    </row>
    <row r="1466" spans="1:1" s="2" customFormat="1" x14ac:dyDescent="0.25">
      <c r="A1466" s="3"/>
    </row>
    <row r="1467" spans="1:1" s="2" customFormat="1" x14ac:dyDescent="0.25">
      <c r="A1467" s="3"/>
    </row>
    <row r="1468" spans="1:1" s="2" customFormat="1" x14ac:dyDescent="0.25">
      <c r="A1468" s="3"/>
    </row>
    <row r="1469" spans="1:1" s="2" customFormat="1" x14ac:dyDescent="0.25">
      <c r="A1469" s="3"/>
    </row>
    <row r="1470" spans="1:1" s="2" customFormat="1" x14ac:dyDescent="0.25">
      <c r="A1470" s="3"/>
    </row>
    <row r="1471" spans="1:1" s="2" customFormat="1" x14ac:dyDescent="0.25">
      <c r="A1471" s="3"/>
    </row>
    <row r="1472" spans="1:1" s="2" customFormat="1" x14ac:dyDescent="0.25">
      <c r="A1472" s="3"/>
    </row>
    <row r="1473" spans="1:1" s="2" customFormat="1" x14ac:dyDescent="0.25">
      <c r="A1473" s="3"/>
    </row>
    <row r="1474" spans="1:1" s="2" customFormat="1" x14ac:dyDescent="0.25">
      <c r="A1474" s="3"/>
    </row>
    <row r="1475" spans="1:1" s="2" customFormat="1" x14ac:dyDescent="0.25">
      <c r="A1475" s="3"/>
    </row>
    <row r="1476" spans="1:1" s="2" customFormat="1" x14ac:dyDescent="0.25">
      <c r="A1476" s="3"/>
    </row>
    <row r="1477" spans="1:1" s="2" customFormat="1" x14ac:dyDescent="0.25">
      <c r="A1477" s="3"/>
    </row>
    <row r="1478" spans="1:1" s="2" customFormat="1" x14ac:dyDescent="0.25">
      <c r="A1478" s="3"/>
    </row>
    <row r="1479" spans="1:1" s="2" customFormat="1" x14ac:dyDescent="0.25">
      <c r="A1479" s="3"/>
    </row>
    <row r="1480" spans="1:1" s="2" customFormat="1" x14ac:dyDescent="0.25">
      <c r="A1480" s="3"/>
    </row>
    <row r="1481" spans="1:1" s="2" customFormat="1" x14ac:dyDescent="0.25">
      <c r="A1481" s="3"/>
    </row>
    <row r="1482" spans="1:1" s="2" customFormat="1" x14ac:dyDescent="0.25">
      <c r="A1482" s="3"/>
    </row>
    <row r="1483" spans="1:1" s="2" customFormat="1" x14ac:dyDescent="0.25">
      <c r="A1483" s="3"/>
    </row>
    <row r="1484" spans="1:1" s="2" customFormat="1" x14ac:dyDescent="0.25">
      <c r="A1484" s="3"/>
    </row>
    <row r="1485" spans="1:1" s="2" customFormat="1" x14ac:dyDescent="0.25">
      <c r="A1485" s="3"/>
    </row>
    <row r="1486" spans="1:1" s="2" customFormat="1" x14ac:dyDescent="0.25">
      <c r="A1486" s="3"/>
    </row>
    <row r="1487" spans="1:1" s="2" customFormat="1" x14ac:dyDescent="0.25">
      <c r="A1487" s="3"/>
    </row>
    <row r="1488" spans="1:1" s="2" customFormat="1" x14ac:dyDescent="0.25">
      <c r="A1488" s="3"/>
    </row>
    <row r="1489" spans="1:1" s="2" customFormat="1" x14ac:dyDescent="0.25">
      <c r="A1489" s="3"/>
    </row>
    <row r="1490" spans="1:1" s="2" customFormat="1" x14ac:dyDescent="0.25">
      <c r="A1490" s="3"/>
    </row>
    <row r="1491" spans="1:1" s="2" customFormat="1" x14ac:dyDescent="0.25">
      <c r="A1491" s="3"/>
    </row>
    <row r="1492" spans="1:1" s="2" customFormat="1" x14ac:dyDescent="0.25">
      <c r="A1492" s="3"/>
    </row>
    <row r="1493" spans="1:1" s="2" customFormat="1" x14ac:dyDescent="0.25">
      <c r="A1493" s="3"/>
    </row>
    <row r="1494" spans="1:1" s="2" customFormat="1" x14ac:dyDescent="0.25">
      <c r="A1494" s="3"/>
    </row>
    <row r="1495" spans="1:1" s="2" customFormat="1" x14ac:dyDescent="0.25">
      <c r="A1495" s="3"/>
    </row>
    <row r="1496" spans="1:1" s="2" customFormat="1" x14ac:dyDescent="0.25">
      <c r="A1496" s="3"/>
    </row>
    <row r="1497" spans="1:1" s="2" customFormat="1" x14ac:dyDescent="0.25">
      <c r="A1497" s="3"/>
    </row>
    <row r="1498" spans="1:1" s="2" customFormat="1" x14ac:dyDescent="0.25">
      <c r="A1498" s="3"/>
    </row>
    <row r="1499" spans="1:1" s="2" customFormat="1" x14ac:dyDescent="0.25">
      <c r="A1499" s="3"/>
    </row>
    <row r="1500" spans="1:1" s="2" customFormat="1" x14ac:dyDescent="0.25">
      <c r="A1500" s="3"/>
    </row>
    <row r="1501" spans="1:1" s="2" customFormat="1" x14ac:dyDescent="0.25">
      <c r="A1501" s="3"/>
    </row>
    <row r="1502" spans="1:1" s="2" customFormat="1" x14ac:dyDescent="0.25">
      <c r="A1502" s="3"/>
    </row>
    <row r="1503" spans="1:1" s="2" customFormat="1" x14ac:dyDescent="0.25">
      <c r="A1503" s="3"/>
    </row>
    <row r="1504" spans="1:1" s="2" customFormat="1" x14ac:dyDescent="0.25">
      <c r="A1504" s="3"/>
    </row>
    <row r="1505" spans="1:1" s="2" customFormat="1" x14ac:dyDescent="0.25">
      <c r="A1505" s="3"/>
    </row>
    <row r="1506" spans="1:1" s="2" customFormat="1" x14ac:dyDescent="0.25">
      <c r="A1506" s="3"/>
    </row>
    <row r="1507" spans="1:1" s="2" customFormat="1" x14ac:dyDescent="0.25">
      <c r="A1507" s="3"/>
    </row>
    <row r="1508" spans="1:1" s="2" customFormat="1" x14ac:dyDescent="0.25">
      <c r="A1508" s="3"/>
    </row>
    <row r="1509" spans="1:1" s="2" customFormat="1" x14ac:dyDescent="0.25">
      <c r="A1509" s="3"/>
    </row>
    <row r="1510" spans="1:1" s="2" customFormat="1" x14ac:dyDescent="0.25">
      <c r="A1510" s="3"/>
    </row>
    <row r="1511" spans="1:1" s="2" customFormat="1" x14ac:dyDescent="0.25">
      <c r="A1511" s="3"/>
    </row>
    <row r="1512" spans="1:1" s="2" customFormat="1" x14ac:dyDescent="0.25">
      <c r="A1512" s="3"/>
    </row>
    <row r="1513" spans="1:1" s="2" customFormat="1" x14ac:dyDescent="0.25">
      <c r="A1513" s="3"/>
    </row>
    <row r="1514" spans="1:1" s="2" customFormat="1" x14ac:dyDescent="0.25">
      <c r="A1514" s="3"/>
    </row>
    <row r="1515" spans="1:1" s="2" customFormat="1" x14ac:dyDescent="0.25">
      <c r="A1515" s="3"/>
    </row>
    <row r="1516" spans="1:1" s="2" customFormat="1" x14ac:dyDescent="0.25">
      <c r="A1516" s="3"/>
    </row>
    <row r="1517" spans="1:1" s="2" customFormat="1" x14ac:dyDescent="0.25">
      <c r="A1517" s="3"/>
    </row>
    <row r="1518" spans="1:1" s="2" customFormat="1" x14ac:dyDescent="0.25">
      <c r="A1518" s="3"/>
    </row>
    <row r="1519" spans="1:1" s="2" customFormat="1" x14ac:dyDescent="0.25">
      <c r="A1519" s="3"/>
    </row>
    <row r="1520" spans="1:1" s="2" customFormat="1" x14ac:dyDescent="0.25">
      <c r="A1520" s="3"/>
    </row>
    <row r="1521" spans="1:1" s="2" customFormat="1" x14ac:dyDescent="0.25">
      <c r="A1521" s="3"/>
    </row>
    <row r="1522" spans="1:1" s="2" customFormat="1" x14ac:dyDescent="0.25">
      <c r="A1522" s="3"/>
    </row>
    <row r="1523" spans="1:1" s="2" customFormat="1" x14ac:dyDescent="0.25">
      <c r="A1523" s="3"/>
    </row>
    <row r="1524" spans="1:1" s="2" customFormat="1" x14ac:dyDescent="0.25">
      <c r="A1524" s="3"/>
    </row>
    <row r="1525" spans="1:1" s="2" customFormat="1" x14ac:dyDescent="0.25">
      <c r="A1525" s="3"/>
    </row>
    <row r="1526" spans="1:1" s="2" customFormat="1" x14ac:dyDescent="0.25">
      <c r="A1526" s="3"/>
    </row>
    <row r="1527" spans="1:1" s="2" customFormat="1" x14ac:dyDescent="0.25">
      <c r="A1527" s="3"/>
    </row>
    <row r="1528" spans="1:1" s="2" customFormat="1" x14ac:dyDescent="0.25">
      <c r="A1528" s="3"/>
    </row>
    <row r="1529" spans="1:1" s="2" customFormat="1" x14ac:dyDescent="0.25">
      <c r="A1529" s="3"/>
    </row>
    <row r="1530" spans="1:1" s="2" customFormat="1" x14ac:dyDescent="0.25">
      <c r="A1530" s="3"/>
    </row>
    <row r="1531" spans="1:1" s="2" customFormat="1" x14ac:dyDescent="0.25">
      <c r="A1531" s="3"/>
    </row>
    <row r="1532" spans="1:1" s="2" customFormat="1" x14ac:dyDescent="0.25">
      <c r="A1532" s="3"/>
    </row>
    <row r="1533" spans="1:1" s="2" customFormat="1" x14ac:dyDescent="0.25">
      <c r="A1533" s="3"/>
    </row>
    <row r="1534" spans="1:1" s="2" customFormat="1" x14ac:dyDescent="0.25">
      <c r="A1534" s="3"/>
    </row>
    <row r="1535" spans="1:1" s="2" customFormat="1" x14ac:dyDescent="0.25">
      <c r="A1535" s="3"/>
    </row>
    <row r="1536" spans="1:1" s="2" customFormat="1" x14ac:dyDescent="0.25">
      <c r="A1536" s="3"/>
    </row>
    <row r="1537" spans="1:1" s="2" customFormat="1" x14ac:dyDescent="0.25">
      <c r="A1537" s="3"/>
    </row>
    <row r="1538" spans="1:1" s="2" customFormat="1" x14ac:dyDescent="0.25">
      <c r="A1538" s="3"/>
    </row>
    <row r="1539" spans="1:1" s="2" customFormat="1" x14ac:dyDescent="0.25">
      <c r="A1539" s="3"/>
    </row>
    <row r="1540" spans="1:1" s="2" customFormat="1" x14ac:dyDescent="0.25">
      <c r="A1540" s="3"/>
    </row>
    <row r="1541" spans="1:1" s="2" customFormat="1" x14ac:dyDescent="0.25">
      <c r="A1541" s="3"/>
    </row>
    <row r="1542" spans="1:1" s="2" customFormat="1" x14ac:dyDescent="0.25">
      <c r="A1542" s="3"/>
    </row>
    <row r="1543" spans="1:1" s="2" customFormat="1" x14ac:dyDescent="0.25">
      <c r="A1543" s="3"/>
    </row>
    <row r="1544" spans="1:1" s="2" customFormat="1" x14ac:dyDescent="0.25">
      <c r="A1544" s="3"/>
    </row>
    <row r="1545" spans="1:1" s="2" customFormat="1" x14ac:dyDescent="0.25">
      <c r="A1545" s="3"/>
    </row>
    <row r="1546" spans="1:1" s="2" customFormat="1" x14ac:dyDescent="0.25">
      <c r="A1546" s="3"/>
    </row>
    <row r="1547" spans="1:1" s="2" customFormat="1" x14ac:dyDescent="0.25">
      <c r="A1547" s="3"/>
    </row>
    <row r="1548" spans="1:1" s="2" customFormat="1" x14ac:dyDescent="0.25">
      <c r="A1548" s="3"/>
    </row>
    <row r="1549" spans="1:1" s="2" customFormat="1" x14ac:dyDescent="0.25">
      <c r="A1549" s="3"/>
    </row>
    <row r="1550" spans="1:1" s="2" customFormat="1" x14ac:dyDescent="0.25">
      <c r="A1550" s="3"/>
    </row>
    <row r="1551" spans="1:1" s="2" customFormat="1" x14ac:dyDescent="0.25">
      <c r="A1551" s="3"/>
    </row>
    <row r="1552" spans="1:1" s="2" customFormat="1" x14ac:dyDescent="0.25">
      <c r="A1552" s="3"/>
    </row>
    <row r="1553" spans="1:1" s="2" customFormat="1" x14ac:dyDescent="0.25">
      <c r="A1553" s="3"/>
    </row>
    <row r="1554" spans="1:1" s="2" customFormat="1" x14ac:dyDescent="0.25">
      <c r="A1554" s="3"/>
    </row>
    <row r="1555" spans="1:1" s="2" customFormat="1" x14ac:dyDescent="0.25">
      <c r="A1555" s="3"/>
    </row>
    <row r="1556" spans="1:1" s="2" customFormat="1" x14ac:dyDescent="0.25">
      <c r="A1556" s="3"/>
    </row>
    <row r="1557" spans="1:1" s="2" customFormat="1" x14ac:dyDescent="0.25">
      <c r="A1557" s="3"/>
    </row>
    <row r="1558" spans="1:1" s="2" customFormat="1" x14ac:dyDescent="0.25">
      <c r="A1558" s="3"/>
    </row>
    <row r="1559" spans="1:1" s="2" customFormat="1" x14ac:dyDescent="0.25">
      <c r="A1559" s="3"/>
    </row>
    <row r="1560" spans="1:1" s="2" customFormat="1" x14ac:dyDescent="0.25">
      <c r="A1560" s="3"/>
    </row>
    <row r="1561" spans="1:1" s="2" customFormat="1" x14ac:dyDescent="0.25">
      <c r="A1561" s="3"/>
    </row>
    <row r="1562" spans="1:1" s="2" customFormat="1" x14ac:dyDescent="0.25">
      <c r="A1562" s="3"/>
    </row>
    <row r="1563" spans="1:1" s="2" customFormat="1" x14ac:dyDescent="0.25">
      <c r="A1563" s="3"/>
    </row>
    <row r="1564" spans="1:1" s="2" customFormat="1" x14ac:dyDescent="0.25">
      <c r="A1564" s="3"/>
    </row>
    <row r="1565" spans="1:1" s="2" customFormat="1" x14ac:dyDescent="0.25">
      <c r="A1565" s="3"/>
    </row>
    <row r="1566" spans="1:1" s="2" customFormat="1" x14ac:dyDescent="0.25">
      <c r="A1566" s="3"/>
    </row>
    <row r="1567" spans="1:1" s="2" customFormat="1" x14ac:dyDescent="0.25">
      <c r="A1567" s="3"/>
    </row>
    <row r="1568" spans="1:1" s="2" customFormat="1" x14ac:dyDescent="0.25">
      <c r="A1568" s="3"/>
    </row>
    <row r="1569" spans="1:1" s="2" customFormat="1" x14ac:dyDescent="0.25">
      <c r="A1569" s="3"/>
    </row>
    <row r="1570" spans="1:1" s="2" customFormat="1" x14ac:dyDescent="0.25">
      <c r="A1570" s="3"/>
    </row>
    <row r="1571" spans="1:1" s="2" customFormat="1" x14ac:dyDescent="0.25">
      <c r="A1571" s="3"/>
    </row>
    <row r="1572" spans="1:1" s="2" customFormat="1" x14ac:dyDescent="0.25">
      <c r="A1572" s="3"/>
    </row>
    <row r="1573" spans="1:1" s="2" customFormat="1" x14ac:dyDescent="0.25">
      <c r="A1573" s="3"/>
    </row>
    <row r="1574" spans="1:1" s="2" customFormat="1" x14ac:dyDescent="0.25">
      <c r="A1574" s="3"/>
    </row>
    <row r="1575" spans="1:1" s="2" customFormat="1" x14ac:dyDescent="0.25">
      <c r="A1575" s="3"/>
    </row>
    <row r="1576" spans="1:1" s="2" customFormat="1" x14ac:dyDescent="0.25">
      <c r="A1576" s="3"/>
    </row>
    <row r="1577" spans="1:1" s="2" customFormat="1" x14ac:dyDescent="0.25">
      <c r="A1577" s="3"/>
    </row>
    <row r="1578" spans="1:1" s="2" customFormat="1" x14ac:dyDescent="0.25">
      <c r="A1578" s="3"/>
    </row>
    <row r="1579" spans="1:1" s="2" customFormat="1" x14ac:dyDescent="0.25">
      <c r="A1579" s="3"/>
    </row>
    <row r="1580" spans="1:1" s="2" customFormat="1" x14ac:dyDescent="0.25">
      <c r="A1580" s="3"/>
    </row>
    <row r="1581" spans="1:1" s="2" customFormat="1" x14ac:dyDescent="0.25">
      <c r="A1581" s="3"/>
    </row>
    <row r="1582" spans="1:1" s="2" customFormat="1" x14ac:dyDescent="0.25">
      <c r="A1582" s="3"/>
    </row>
    <row r="1583" spans="1:1" s="2" customFormat="1" x14ac:dyDescent="0.25">
      <c r="A1583" s="3"/>
    </row>
    <row r="1584" spans="1:1" s="2" customFormat="1" x14ac:dyDescent="0.25">
      <c r="A1584" s="3"/>
    </row>
    <row r="1585" spans="1:1" s="2" customFormat="1" x14ac:dyDescent="0.25">
      <c r="A1585" s="3"/>
    </row>
    <row r="1586" spans="1:1" s="2" customFormat="1" x14ac:dyDescent="0.25">
      <c r="A1586" s="3"/>
    </row>
    <row r="1587" spans="1:1" s="2" customFormat="1" x14ac:dyDescent="0.25">
      <c r="A1587" s="3"/>
    </row>
    <row r="1588" spans="1:1" s="2" customFormat="1" x14ac:dyDescent="0.25">
      <c r="A1588" s="3"/>
    </row>
    <row r="1589" spans="1:1" s="2" customFormat="1" x14ac:dyDescent="0.25">
      <c r="A1589" s="3"/>
    </row>
    <row r="1590" spans="1:1" s="2" customFormat="1" x14ac:dyDescent="0.25">
      <c r="A1590" s="3"/>
    </row>
    <row r="1591" spans="1:1" s="2" customFormat="1" x14ac:dyDescent="0.25">
      <c r="A1591" s="3"/>
    </row>
    <row r="1592" spans="1:1" s="2" customFormat="1" x14ac:dyDescent="0.25">
      <c r="A1592" s="3"/>
    </row>
    <row r="1593" spans="1:1" s="2" customFormat="1" x14ac:dyDescent="0.25">
      <c r="A1593" s="3"/>
    </row>
    <row r="1594" spans="1:1" s="2" customFormat="1" x14ac:dyDescent="0.25">
      <c r="A1594" s="3"/>
    </row>
    <row r="1595" spans="1:1" s="2" customFormat="1" x14ac:dyDescent="0.25">
      <c r="A1595" s="3"/>
    </row>
    <row r="1596" spans="1:1" s="2" customFormat="1" x14ac:dyDescent="0.25">
      <c r="A1596" s="3"/>
    </row>
    <row r="1597" spans="1:1" s="2" customFormat="1" x14ac:dyDescent="0.25">
      <c r="A1597" s="3"/>
    </row>
    <row r="1598" spans="1:1" s="2" customFormat="1" x14ac:dyDescent="0.25">
      <c r="A1598" s="3"/>
    </row>
    <row r="1599" spans="1:1" s="2" customFormat="1" x14ac:dyDescent="0.25">
      <c r="A1599" s="3"/>
    </row>
    <row r="1600" spans="1:1" s="2" customFormat="1" x14ac:dyDescent="0.25">
      <c r="A1600" s="3"/>
    </row>
    <row r="1601" spans="1:1" s="2" customFormat="1" x14ac:dyDescent="0.25">
      <c r="A1601" s="3"/>
    </row>
    <row r="1602" spans="1:1" s="2" customFormat="1" x14ac:dyDescent="0.25">
      <c r="A1602" s="3"/>
    </row>
    <row r="1603" spans="1:1" s="2" customFormat="1" x14ac:dyDescent="0.25">
      <c r="A1603" s="3"/>
    </row>
    <row r="1604" spans="1:1" s="2" customFormat="1" x14ac:dyDescent="0.25">
      <c r="A1604" s="3"/>
    </row>
    <row r="1605" spans="1:1" s="2" customFormat="1" x14ac:dyDescent="0.25">
      <c r="A1605" s="3"/>
    </row>
    <row r="1606" spans="1:1" s="2" customFormat="1" x14ac:dyDescent="0.25">
      <c r="A1606" s="3"/>
    </row>
    <row r="1607" spans="1:1" s="2" customFormat="1" x14ac:dyDescent="0.25">
      <c r="A1607" s="3"/>
    </row>
    <row r="1608" spans="1:1" s="2" customFormat="1" x14ac:dyDescent="0.25">
      <c r="A1608" s="3"/>
    </row>
    <row r="1609" spans="1:1" s="2" customFormat="1" x14ac:dyDescent="0.25">
      <c r="A1609" s="3"/>
    </row>
    <row r="1610" spans="1:1" s="2" customFormat="1" x14ac:dyDescent="0.25">
      <c r="A1610" s="3"/>
    </row>
    <row r="1611" spans="1:1" s="2" customFormat="1" x14ac:dyDescent="0.25">
      <c r="A1611" s="3"/>
    </row>
    <row r="1612" spans="1:1" s="2" customFormat="1" x14ac:dyDescent="0.25">
      <c r="A1612" s="3"/>
    </row>
    <row r="1613" spans="1:1" s="2" customFormat="1" x14ac:dyDescent="0.25">
      <c r="A1613" s="3"/>
    </row>
    <row r="1614" spans="1:1" s="2" customFormat="1" x14ac:dyDescent="0.25">
      <c r="A1614" s="3"/>
    </row>
    <row r="1615" spans="1:1" s="2" customFormat="1" x14ac:dyDescent="0.25">
      <c r="A1615" s="3"/>
    </row>
    <row r="1616" spans="1:1" s="2" customFormat="1" x14ac:dyDescent="0.25">
      <c r="A1616" s="3"/>
    </row>
    <row r="1617" spans="1:1" s="2" customFormat="1" x14ac:dyDescent="0.25">
      <c r="A1617" s="3"/>
    </row>
    <row r="1618" spans="1:1" s="2" customFormat="1" x14ac:dyDescent="0.25">
      <c r="A1618" s="3"/>
    </row>
    <row r="1619" spans="1:1" s="2" customFormat="1" x14ac:dyDescent="0.25">
      <c r="A1619" s="3"/>
    </row>
    <row r="1620" spans="1:1" s="2" customFormat="1" x14ac:dyDescent="0.25">
      <c r="A1620" s="3"/>
    </row>
    <row r="1621" spans="1:1" s="2" customFormat="1" x14ac:dyDescent="0.25">
      <c r="A1621" s="3"/>
    </row>
    <row r="1622" spans="1:1" s="2" customFormat="1" x14ac:dyDescent="0.25">
      <c r="A1622" s="3"/>
    </row>
    <row r="1623" spans="1:1" s="2" customFormat="1" x14ac:dyDescent="0.25">
      <c r="A1623" s="3"/>
    </row>
    <row r="1624" spans="1:1" s="2" customFormat="1" x14ac:dyDescent="0.25">
      <c r="A1624" s="3"/>
    </row>
    <row r="1625" spans="1:1" s="2" customFormat="1" x14ac:dyDescent="0.25">
      <c r="A1625" s="3"/>
    </row>
    <row r="1626" spans="1:1" s="2" customFormat="1" x14ac:dyDescent="0.25">
      <c r="A1626" s="3"/>
    </row>
    <row r="1627" spans="1:1" s="2" customFormat="1" x14ac:dyDescent="0.25">
      <c r="A1627" s="3"/>
    </row>
    <row r="1628" spans="1:1" s="2" customFormat="1" x14ac:dyDescent="0.25">
      <c r="A1628" s="3"/>
    </row>
    <row r="1629" spans="1:1" s="2" customFormat="1" x14ac:dyDescent="0.25">
      <c r="A1629" s="3"/>
    </row>
    <row r="1630" spans="1:1" s="2" customFormat="1" x14ac:dyDescent="0.25">
      <c r="A1630" s="3"/>
    </row>
    <row r="1631" spans="1:1" s="2" customFormat="1" x14ac:dyDescent="0.25">
      <c r="A1631" s="3"/>
    </row>
    <row r="1632" spans="1:1" s="2" customFormat="1" x14ac:dyDescent="0.25">
      <c r="A1632" s="3"/>
    </row>
    <row r="1633" spans="1:1" s="2" customFormat="1" x14ac:dyDescent="0.25">
      <c r="A1633" s="3"/>
    </row>
    <row r="1634" spans="1:1" s="2" customFormat="1" x14ac:dyDescent="0.25">
      <c r="A1634" s="3"/>
    </row>
    <row r="1635" spans="1:1" s="2" customFormat="1" x14ac:dyDescent="0.25">
      <c r="A1635" s="3"/>
    </row>
    <row r="1636" spans="1:1" s="2" customFormat="1" x14ac:dyDescent="0.25">
      <c r="A1636" s="3"/>
    </row>
    <row r="1637" spans="1:1" s="2" customFormat="1" x14ac:dyDescent="0.25">
      <c r="A1637" s="3"/>
    </row>
    <row r="1638" spans="1:1" s="2" customFormat="1" x14ac:dyDescent="0.25">
      <c r="A1638" s="3"/>
    </row>
    <row r="1639" spans="1:1" s="2" customFormat="1" x14ac:dyDescent="0.25">
      <c r="A1639" s="3"/>
    </row>
    <row r="1640" spans="1:1" s="2" customFormat="1" x14ac:dyDescent="0.25">
      <c r="A1640" s="3"/>
    </row>
    <row r="1641" spans="1:1" s="2" customFormat="1" x14ac:dyDescent="0.25">
      <c r="A1641" s="3"/>
    </row>
    <row r="1642" spans="1:1" s="2" customFormat="1" x14ac:dyDescent="0.25">
      <c r="A1642" s="3"/>
    </row>
    <row r="1643" spans="1:1" s="2" customFormat="1" x14ac:dyDescent="0.25">
      <c r="A1643" s="3"/>
    </row>
    <row r="1644" spans="1:1" s="2" customFormat="1" x14ac:dyDescent="0.25">
      <c r="A1644" s="3"/>
    </row>
    <row r="1645" spans="1:1" s="2" customFormat="1" x14ac:dyDescent="0.25">
      <c r="A1645" s="3"/>
    </row>
    <row r="1646" spans="1:1" s="2" customFormat="1" x14ac:dyDescent="0.25">
      <c r="A1646" s="3"/>
    </row>
    <row r="1647" spans="1:1" s="2" customFormat="1" x14ac:dyDescent="0.25">
      <c r="A1647" s="3"/>
    </row>
    <row r="1648" spans="1:1" s="2" customFormat="1" x14ac:dyDescent="0.25">
      <c r="A1648" s="3"/>
    </row>
    <row r="1649" spans="1:1" s="2" customFormat="1" x14ac:dyDescent="0.25">
      <c r="A1649" s="3"/>
    </row>
    <row r="1650" spans="1:1" s="2" customFormat="1" x14ac:dyDescent="0.25">
      <c r="A1650" s="3"/>
    </row>
    <row r="1651" spans="1:1" s="2" customFormat="1" x14ac:dyDescent="0.25">
      <c r="A1651" s="3"/>
    </row>
    <row r="1652" spans="1:1" s="2" customFormat="1" x14ac:dyDescent="0.25">
      <c r="A1652" s="3"/>
    </row>
    <row r="1653" spans="1:1" s="2" customFormat="1" x14ac:dyDescent="0.25">
      <c r="A1653" s="3"/>
    </row>
    <row r="1654" spans="1:1" s="2" customFormat="1" x14ac:dyDescent="0.25">
      <c r="A1654" s="3"/>
    </row>
    <row r="1655" spans="1:1" s="2" customFormat="1" x14ac:dyDescent="0.25">
      <c r="A1655" s="3"/>
    </row>
    <row r="1656" spans="1:1" s="2" customFormat="1" x14ac:dyDescent="0.25">
      <c r="A1656" s="3"/>
    </row>
    <row r="1657" spans="1:1" s="2" customFormat="1" x14ac:dyDescent="0.25">
      <c r="A1657" s="3"/>
    </row>
    <row r="1658" spans="1:1" s="2" customFormat="1" x14ac:dyDescent="0.25">
      <c r="A1658" s="3"/>
    </row>
    <row r="1659" spans="1:1" s="2" customFormat="1" x14ac:dyDescent="0.25">
      <c r="A1659" s="3"/>
    </row>
    <row r="1660" spans="1:1" s="2" customFormat="1" x14ac:dyDescent="0.25">
      <c r="A1660" s="3"/>
    </row>
    <row r="1661" spans="1:1" s="2" customFormat="1" x14ac:dyDescent="0.25">
      <c r="A1661" s="3"/>
    </row>
    <row r="1662" spans="1:1" s="2" customFormat="1" x14ac:dyDescent="0.25">
      <c r="A1662" s="3"/>
    </row>
    <row r="1663" spans="1:1" s="2" customFormat="1" x14ac:dyDescent="0.25">
      <c r="A1663" s="3"/>
    </row>
    <row r="1664" spans="1:1" s="2" customFormat="1" x14ac:dyDescent="0.25">
      <c r="A1664" s="3"/>
    </row>
    <row r="1665" spans="1:1" s="2" customFormat="1" x14ac:dyDescent="0.25">
      <c r="A1665" s="3"/>
    </row>
    <row r="1666" spans="1:1" s="2" customFormat="1" x14ac:dyDescent="0.25">
      <c r="A1666" s="3"/>
    </row>
    <row r="1667" spans="1:1" s="2" customFormat="1" x14ac:dyDescent="0.25">
      <c r="A1667" s="3"/>
    </row>
    <row r="1668" spans="1:1" s="2" customFormat="1" x14ac:dyDescent="0.25">
      <c r="A1668" s="3"/>
    </row>
    <row r="1669" spans="1:1" s="2" customFormat="1" x14ac:dyDescent="0.25">
      <c r="A1669" s="3"/>
    </row>
    <row r="1670" spans="1:1" s="2" customFormat="1" x14ac:dyDescent="0.25">
      <c r="A1670" s="3"/>
    </row>
    <row r="1671" spans="1:1" s="2" customFormat="1" x14ac:dyDescent="0.25">
      <c r="A1671" s="3"/>
    </row>
    <row r="1672" spans="1:1" s="2" customFormat="1" x14ac:dyDescent="0.25">
      <c r="A1672" s="3"/>
    </row>
    <row r="1673" spans="1:1" s="2" customFormat="1" x14ac:dyDescent="0.25">
      <c r="A1673" s="3"/>
    </row>
    <row r="1674" spans="1:1" s="2" customFormat="1" x14ac:dyDescent="0.25">
      <c r="A1674" s="3"/>
    </row>
    <row r="1675" spans="1:1" s="2" customFormat="1" x14ac:dyDescent="0.25">
      <c r="A1675" s="3"/>
    </row>
    <row r="1676" spans="1:1" s="2" customFormat="1" x14ac:dyDescent="0.25">
      <c r="A1676" s="3"/>
    </row>
    <row r="1677" spans="1:1" s="2" customFormat="1" x14ac:dyDescent="0.25">
      <c r="A1677" s="3"/>
    </row>
    <row r="1678" spans="1:1" s="2" customFormat="1" x14ac:dyDescent="0.25">
      <c r="A1678" s="3"/>
    </row>
    <row r="1679" spans="1:1" s="2" customFormat="1" x14ac:dyDescent="0.25">
      <c r="A1679" s="3"/>
    </row>
    <row r="1680" spans="1:1" s="2" customFormat="1" x14ac:dyDescent="0.25">
      <c r="A1680" s="3"/>
    </row>
    <row r="1681" spans="1:1" s="2" customFormat="1" x14ac:dyDescent="0.25">
      <c r="A1681" s="3"/>
    </row>
    <row r="1682" spans="1:1" s="2" customFormat="1" x14ac:dyDescent="0.25">
      <c r="A1682" s="3"/>
    </row>
    <row r="1683" spans="1:1" s="2" customFormat="1" x14ac:dyDescent="0.25">
      <c r="A1683" s="3"/>
    </row>
    <row r="1684" spans="1:1" s="2" customFormat="1" x14ac:dyDescent="0.25">
      <c r="A1684" s="3"/>
    </row>
    <row r="1685" spans="1:1" s="2" customFormat="1" x14ac:dyDescent="0.25">
      <c r="A1685" s="3"/>
    </row>
    <row r="1686" spans="1:1" s="2" customFormat="1" x14ac:dyDescent="0.25">
      <c r="A1686" s="3"/>
    </row>
    <row r="1687" spans="1:1" s="2" customFormat="1" x14ac:dyDescent="0.25">
      <c r="A1687" s="3"/>
    </row>
    <row r="1688" spans="1:1" s="2" customFormat="1" x14ac:dyDescent="0.25">
      <c r="A1688" s="3"/>
    </row>
    <row r="1689" spans="1:1" s="2" customFormat="1" x14ac:dyDescent="0.25">
      <c r="A1689" s="3"/>
    </row>
    <row r="1690" spans="1:1" s="2" customFormat="1" x14ac:dyDescent="0.25">
      <c r="A1690" s="3"/>
    </row>
    <row r="1691" spans="1:1" s="2" customFormat="1" x14ac:dyDescent="0.25">
      <c r="A1691" s="3"/>
    </row>
    <row r="1692" spans="1:1" s="2" customFormat="1" x14ac:dyDescent="0.25">
      <c r="A1692" s="3"/>
    </row>
    <row r="1693" spans="1:1" s="2" customFormat="1" x14ac:dyDescent="0.25">
      <c r="A1693" s="3"/>
    </row>
    <row r="1694" spans="1:1" s="2" customFormat="1" x14ac:dyDescent="0.25">
      <c r="A1694" s="3"/>
    </row>
    <row r="1695" spans="1:1" s="2" customFormat="1" x14ac:dyDescent="0.25">
      <c r="A1695" s="3"/>
    </row>
    <row r="1696" spans="1:1" s="2" customFormat="1" x14ac:dyDescent="0.25">
      <c r="A1696" s="3"/>
    </row>
    <row r="1697" spans="1:1" s="2" customFormat="1" x14ac:dyDescent="0.25">
      <c r="A1697" s="3"/>
    </row>
    <row r="1698" spans="1:1" s="2" customFormat="1" x14ac:dyDescent="0.25">
      <c r="A1698" s="3"/>
    </row>
    <row r="1699" spans="1:1" s="2" customFormat="1" x14ac:dyDescent="0.25">
      <c r="A1699" s="3"/>
    </row>
    <row r="1700" spans="1:1" s="2" customFormat="1" x14ac:dyDescent="0.25">
      <c r="A1700" s="3"/>
    </row>
    <row r="1701" spans="1:1" s="2" customFormat="1" x14ac:dyDescent="0.25">
      <c r="A1701" s="3"/>
    </row>
    <row r="1702" spans="1:1" s="2" customFormat="1" x14ac:dyDescent="0.25">
      <c r="A1702" s="3"/>
    </row>
    <row r="1703" spans="1:1" s="2" customFormat="1" x14ac:dyDescent="0.25">
      <c r="A1703" s="3"/>
    </row>
    <row r="1704" spans="1:1" s="2" customFormat="1" x14ac:dyDescent="0.25">
      <c r="A1704" s="3"/>
    </row>
    <row r="1705" spans="1:1" s="2" customFormat="1" x14ac:dyDescent="0.25">
      <c r="A1705" s="3"/>
    </row>
    <row r="1706" spans="1:1" s="2" customFormat="1" x14ac:dyDescent="0.25">
      <c r="A1706" s="3"/>
    </row>
    <row r="1707" spans="1:1" s="2" customFormat="1" x14ac:dyDescent="0.25">
      <c r="A1707" s="3"/>
    </row>
    <row r="1708" spans="1:1" s="2" customFormat="1" x14ac:dyDescent="0.25">
      <c r="A1708" s="3"/>
    </row>
    <row r="1709" spans="1:1" s="2" customFormat="1" x14ac:dyDescent="0.25">
      <c r="A1709" s="3"/>
    </row>
    <row r="1710" spans="1:1" s="2" customFormat="1" x14ac:dyDescent="0.25">
      <c r="A1710" s="3"/>
    </row>
    <row r="1711" spans="1:1" s="2" customFormat="1" x14ac:dyDescent="0.25">
      <c r="A1711" s="3"/>
    </row>
    <row r="1712" spans="1:1" s="2" customFormat="1" x14ac:dyDescent="0.25">
      <c r="A1712" s="3"/>
    </row>
    <row r="1713" spans="1:1" s="2" customFormat="1" x14ac:dyDescent="0.25">
      <c r="A1713" s="3"/>
    </row>
    <row r="1714" spans="1:1" s="2" customFormat="1" x14ac:dyDescent="0.25">
      <c r="A1714" s="3"/>
    </row>
    <row r="1715" spans="1:1" s="2" customFormat="1" x14ac:dyDescent="0.25">
      <c r="A1715" s="3"/>
    </row>
    <row r="1716" spans="1:1" s="2" customFormat="1" x14ac:dyDescent="0.25">
      <c r="A1716" s="3"/>
    </row>
    <row r="1717" spans="1:1" s="2" customFormat="1" x14ac:dyDescent="0.25">
      <c r="A1717" s="3"/>
    </row>
    <row r="1718" spans="1:1" s="2" customFormat="1" x14ac:dyDescent="0.25">
      <c r="A1718" s="3"/>
    </row>
    <row r="1719" spans="1:1" s="2" customFormat="1" x14ac:dyDescent="0.25">
      <c r="A1719" s="3"/>
    </row>
    <row r="1720" spans="1:1" s="2" customFormat="1" x14ac:dyDescent="0.25">
      <c r="A1720" s="3"/>
    </row>
    <row r="1721" spans="1:1" s="2" customFormat="1" x14ac:dyDescent="0.25">
      <c r="A1721" s="3"/>
    </row>
    <row r="1722" spans="1:1" s="2" customFormat="1" x14ac:dyDescent="0.25">
      <c r="A1722" s="3"/>
    </row>
    <row r="1723" spans="1:1" s="2" customFormat="1" x14ac:dyDescent="0.25">
      <c r="A1723" s="3"/>
    </row>
    <row r="1724" spans="1:1" s="2" customFormat="1" x14ac:dyDescent="0.25">
      <c r="A1724" s="3"/>
    </row>
    <row r="1725" spans="1:1" s="2" customFormat="1" x14ac:dyDescent="0.25">
      <c r="A1725" s="3"/>
    </row>
    <row r="1726" spans="1:1" s="2" customFormat="1" x14ac:dyDescent="0.25">
      <c r="A1726" s="3"/>
    </row>
    <row r="1727" spans="1:1" s="2" customFormat="1" x14ac:dyDescent="0.25">
      <c r="A1727" s="3"/>
    </row>
    <row r="1728" spans="1:1" s="2" customFormat="1" x14ac:dyDescent="0.25">
      <c r="A1728" s="3"/>
    </row>
    <row r="1729" spans="1:1" s="2" customFormat="1" x14ac:dyDescent="0.25">
      <c r="A1729" s="3"/>
    </row>
    <row r="1730" spans="1:1" s="2" customFormat="1" x14ac:dyDescent="0.25">
      <c r="A1730" s="3"/>
    </row>
    <row r="1731" spans="1:1" s="2" customFormat="1" x14ac:dyDescent="0.25">
      <c r="A1731" s="3"/>
    </row>
    <row r="1732" spans="1:1" s="2" customFormat="1" x14ac:dyDescent="0.25">
      <c r="A1732" s="3"/>
    </row>
    <row r="1733" spans="1:1" s="2" customFormat="1" x14ac:dyDescent="0.25">
      <c r="A1733" s="3"/>
    </row>
    <row r="1734" spans="1:1" s="2" customFormat="1" x14ac:dyDescent="0.25">
      <c r="A1734" s="3"/>
    </row>
    <row r="1735" spans="1:1" s="2" customFormat="1" x14ac:dyDescent="0.25">
      <c r="A1735" s="3"/>
    </row>
    <row r="1736" spans="1:1" s="2" customFormat="1" x14ac:dyDescent="0.25">
      <c r="A1736" s="3"/>
    </row>
    <row r="1737" spans="1:1" s="2" customFormat="1" x14ac:dyDescent="0.25">
      <c r="A1737" s="3"/>
    </row>
    <row r="1738" spans="1:1" s="2" customFormat="1" x14ac:dyDescent="0.25">
      <c r="A1738" s="3"/>
    </row>
    <row r="1739" spans="1:1" s="2" customFormat="1" x14ac:dyDescent="0.25">
      <c r="A1739" s="3"/>
    </row>
    <row r="1740" spans="1:1" s="2" customFormat="1" x14ac:dyDescent="0.25">
      <c r="A1740" s="3"/>
    </row>
    <row r="1741" spans="1:1" s="2" customFormat="1" x14ac:dyDescent="0.25">
      <c r="A1741" s="3"/>
    </row>
    <row r="1742" spans="1:1" s="2" customFormat="1" x14ac:dyDescent="0.25">
      <c r="A1742" s="3"/>
    </row>
    <row r="1743" spans="1:1" s="2" customFormat="1" x14ac:dyDescent="0.25">
      <c r="A1743" s="3"/>
    </row>
    <row r="1744" spans="1:1" s="2" customFormat="1" x14ac:dyDescent="0.25">
      <c r="A1744" s="3"/>
    </row>
    <row r="1745" spans="1:1" s="2" customFormat="1" x14ac:dyDescent="0.25">
      <c r="A1745" s="3"/>
    </row>
    <row r="1746" spans="1:1" s="2" customFormat="1" x14ac:dyDescent="0.25">
      <c r="A1746" s="3"/>
    </row>
    <row r="1747" spans="1:1" s="2" customFormat="1" x14ac:dyDescent="0.25">
      <c r="A1747" s="3"/>
    </row>
    <row r="1748" spans="1:1" s="2" customFormat="1" x14ac:dyDescent="0.25">
      <c r="A1748" s="3"/>
    </row>
    <row r="1749" spans="1:1" s="2" customFormat="1" x14ac:dyDescent="0.25">
      <c r="A1749" s="3"/>
    </row>
    <row r="1750" spans="1:1" s="2" customFormat="1" x14ac:dyDescent="0.25">
      <c r="A1750" s="3"/>
    </row>
    <row r="1751" spans="1:1" s="2" customFormat="1" x14ac:dyDescent="0.25">
      <c r="A1751" s="3"/>
    </row>
    <row r="1752" spans="1:1" s="2" customFormat="1" x14ac:dyDescent="0.25">
      <c r="A1752" s="3"/>
    </row>
    <row r="1753" spans="1:1" s="2" customFormat="1" x14ac:dyDescent="0.25">
      <c r="A1753" s="3"/>
    </row>
    <row r="1754" spans="1:1" s="2" customFormat="1" x14ac:dyDescent="0.25">
      <c r="A1754" s="3"/>
    </row>
    <row r="1755" spans="1:1" s="2" customFormat="1" x14ac:dyDescent="0.25">
      <c r="A1755" s="3"/>
    </row>
    <row r="1756" spans="1:1" s="2" customFormat="1" x14ac:dyDescent="0.25">
      <c r="A1756" s="3"/>
    </row>
    <row r="1757" spans="1:1" s="2" customFormat="1" x14ac:dyDescent="0.25">
      <c r="A1757" s="3"/>
    </row>
    <row r="1758" spans="1:1" s="2" customFormat="1" x14ac:dyDescent="0.25">
      <c r="A1758" s="3"/>
    </row>
    <row r="1759" spans="1:1" s="2" customFormat="1" x14ac:dyDescent="0.25">
      <c r="A1759" s="3"/>
    </row>
    <row r="1760" spans="1:1" s="2" customFormat="1" x14ac:dyDescent="0.25">
      <c r="A1760" s="3"/>
    </row>
    <row r="1761" spans="1:1" s="2" customFormat="1" x14ac:dyDescent="0.25">
      <c r="A1761" s="3"/>
    </row>
    <row r="1762" spans="1:1" s="2" customFormat="1" x14ac:dyDescent="0.25">
      <c r="A1762" s="3"/>
    </row>
    <row r="1763" spans="1:1" s="2" customFormat="1" x14ac:dyDescent="0.25">
      <c r="A1763" s="3"/>
    </row>
    <row r="1764" spans="1:1" s="2" customFormat="1" x14ac:dyDescent="0.25">
      <c r="A1764" s="3"/>
    </row>
    <row r="1765" spans="1:1" s="2" customFormat="1" x14ac:dyDescent="0.25">
      <c r="A1765" s="3"/>
    </row>
    <row r="1766" spans="1:1" s="2" customFormat="1" x14ac:dyDescent="0.25">
      <c r="A1766" s="3"/>
    </row>
    <row r="1767" spans="1:1" s="2" customFormat="1" x14ac:dyDescent="0.25">
      <c r="A1767" s="3"/>
    </row>
    <row r="1768" spans="1:1" s="2" customFormat="1" x14ac:dyDescent="0.25">
      <c r="A1768" s="3"/>
    </row>
    <row r="1769" spans="1:1" s="2" customFormat="1" x14ac:dyDescent="0.25">
      <c r="A1769" s="3"/>
    </row>
    <row r="1770" spans="1:1" s="2" customFormat="1" x14ac:dyDescent="0.25">
      <c r="A1770" s="3"/>
    </row>
    <row r="1771" spans="1:1" s="2" customFormat="1" x14ac:dyDescent="0.25">
      <c r="A1771" s="3"/>
    </row>
    <row r="1772" spans="1:1" s="2" customFormat="1" x14ac:dyDescent="0.25">
      <c r="A1772" s="3"/>
    </row>
    <row r="1773" spans="1:1" s="2" customFormat="1" x14ac:dyDescent="0.25">
      <c r="A1773" s="3"/>
    </row>
    <row r="1774" spans="1:1" s="2" customFormat="1" x14ac:dyDescent="0.25">
      <c r="A1774" s="3"/>
    </row>
    <row r="1775" spans="1:1" s="2" customFormat="1" x14ac:dyDescent="0.25">
      <c r="A1775" s="3"/>
    </row>
    <row r="1776" spans="1:1" s="2" customFormat="1" x14ac:dyDescent="0.25">
      <c r="A1776" s="3"/>
    </row>
    <row r="1777" spans="1:1" s="2" customFormat="1" x14ac:dyDescent="0.25">
      <c r="A1777" s="3"/>
    </row>
    <row r="1778" spans="1:1" s="2" customFormat="1" x14ac:dyDescent="0.25">
      <c r="A1778" s="3"/>
    </row>
    <row r="1779" spans="1:1" s="2" customFormat="1" x14ac:dyDescent="0.25">
      <c r="A1779" s="3"/>
    </row>
    <row r="1780" spans="1:1" s="2" customFormat="1" x14ac:dyDescent="0.25">
      <c r="A1780" s="3"/>
    </row>
    <row r="1781" spans="1:1" s="2" customFormat="1" x14ac:dyDescent="0.25">
      <c r="A1781" s="3"/>
    </row>
    <row r="1782" spans="1:1" s="2" customFormat="1" x14ac:dyDescent="0.25">
      <c r="A1782" s="3"/>
    </row>
    <row r="1783" spans="1:1" s="2" customFormat="1" x14ac:dyDescent="0.25">
      <c r="A1783" s="3"/>
    </row>
    <row r="1784" spans="1:1" s="2" customFormat="1" x14ac:dyDescent="0.25">
      <c r="A1784" s="3"/>
    </row>
    <row r="1785" spans="1:1" s="2" customFormat="1" x14ac:dyDescent="0.25">
      <c r="A1785" s="3"/>
    </row>
    <row r="1786" spans="1:1" s="2" customFormat="1" x14ac:dyDescent="0.25">
      <c r="A1786" s="3"/>
    </row>
    <row r="1787" spans="1:1" s="2" customFormat="1" x14ac:dyDescent="0.25">
      <c r="A1787" s="3"/>
    </row>
    <row r="1788" spans="1:1" s="2" customFormat="1" x14ac:dyDescent="0.25">
      <c r="A1788" s="3"/>
    </row>
    <row r="1789" spans="1:1" s="2" customFormat="1" x14ac:dyDescent="0.25">
      <c r="A1789" s="3"/>
    </row>
    <row r="1790" spans="1:1" s="2" customFormat="1" x14ac:dyDescent="0.25">
      <c r="A1790" s="3"/>
    </row>
    <row r="1791" spans="1:1" s="2" customFormat="1" x14ac:dyDescent="0.25">
      <c r="A1791" s="3"/>
    </row>
    <row r="1792" spans="1:1" s="2" customFormat="1" x14ac:dyDescent="0.25">
      <c r="A1792" s="3"/>
    </row>
    <row r="1793" spans="1:1" s="2" customFormat="1" x14ac:dyDescent="0.25">
      <c r="A1793" s="3"/>
    </row>
    <row r="1794" spans="1:1" s="2" customFormat="1" x14ac:dyDescent="0.25">
      <c r="A1794" s="3"/>
    </row>
    <row r="1795" spans="1:1" s="2" customFormat="1" x14ac:dyDescent="0.25">
      <c r="A1795" s="3"/>
    </row>
    <row r="1796" spans="1:1" s="2" customFormat="1" x14ac:dyDescent="0.25">
      <c r="A1796" s="3"/>
    </row>
    <row r="1797" spans="1:1" s="2" customFormat="1" x14ac:dyDescent="0.25">
      <c r="A1797" s="3"/>
    </row>
    <row r="1798" spans="1:1" s="2" customFormat="1" x14ac:dyDescent="0.25">
      <c r="A1798" s="3"/>
    </row>
    <row r="1799" spans="1:1" s="2" customFormat="1" x14ac:dyDescent="0.25">
      <c r="A1799" s="3"/>
    </row>
    <row r="1800" spans="1:1" s="2" customFormat="1" x14ac:dyDescent="0.25">
      <c r="A1800" s="3"/>
    </row>
    <row r="1801" spans="1:1" s="2" customFormat="1" x14ac:dyDescent="0.25">
      <c r="A1801" s="3"/>
    </row>
    <row r="1802" spans="1:1" s="2" customFormat="1" x14ac:dyDescent="0.25">
      <c r="A1802" s="3"/>
    </row>
    <row r="1803" spans="1:1" s="2" customFormat="1" x14ac:dyDescent="0.25">
      <c r="A1803" s="3"/>
    </row>
    <row r="1804" spans="1:1" s="2" customFormat="1" x14ac:dyDescent="0.25">
      <c r="A1804" s="3"/>
    </row>
    <row r="1805" spans="1:1" s="2" customFormat="1" x14ac:dyDescent="0.25">
      <c r="A1805" s="3"/>
    </row>
    <row r="1806" spans="1:1" s="2" customFormat="1" x14ac:dyDescent="0.25">
      <c r="A1806" s="3"/>
    </row>
    <row r="1807" spans="1:1" s="2" customFormat="1" x14ac:dyDescent="0.25">
      <c r="A1807" s="3"/>
    </row>
    <row r="1808" spans="1:1" s="2" customFormat="1" x14ac:dyDescent="0.25">
      <c r="A1808" s="3"/>
    </row>
    <row r="1809" spans="1:1" s="2" customFormat="1" x14ac:dyDescent="0.25">
      <c r="A1809" s="3"/>
    </row>
    <row r="1810" spans="1:1" s="2" customFormat="1" x14ac:dyDescent="0.25">
      <c r="A1810" s="3"/>
    </row>
    <row r="1811" spans="1:1" s="2" customFormat="1" x14ac:dyDescent="0.25">
      <c r="A1811" s="3"/>
    </row>
    <row r="1812" spans="1:1" s="2" customFormat="1" x14ac:dyDescent="0.25">
      <c r="A1812" s="3"/>
    </row>
    <row r="1813" spans="1:1" s="2" customFormat="1" x14ac:dyDescent="0.25">
      <c r="A1813" s="3"/>
    </row>
    <row r="1814" spans="1:1" s="2" customFormat="1" x14ac:dyDescent="0.25">
      <c r="A1814" s="3"/>
    </row>
    <row r="1815" spans="1:1" s="2" customFormat="1" x14ac:dyDescent="0.25">
      <c r="A1815" s="3"/>
    </row>
    <row r="1816" spans="1:1" s="2" customFormat="1" x14ac:dyDescent="0.25">
      <c r="A1816" s="3"/>
    </row>
    <row r="1817" spans="1:1" s="2" customFormat="1" x14ac:dyDescent="0.25">
      <c r="A1817" s="3"/>
    </row>
    <row r="1818" spans="1:1" s="2" customFormat="1" x14ac:dyDescent="0.25">
      <c r="A1818" s="3"/>
    </row>
    <row r="1819" spans="1:1" s="2" customFormat="1" x14ac:dyDescent="0.25">
      <c r="A1819" s="3"/>
    </row>
    <row r="1820" spans="1:1" s="2" customFormat="1" x14ac:dyDescent="0.25">
      <c r="A1820" s="3"/>
    </row>
    <row r="1821" spans="1:1" s="2" customFormat="1" x14ac:dyDescent="0.25">
      <c r="A1821" s="3"/>
    </row>
    <row r="1822" spans="1:1" s="2" customFormat="1" x14ac:dyDescent="0.25">
      <c r="A1822" s="3"/>
    </row>
    <row r="1823" spans="1:1" s="2" customFormat="1" x14ac:dyDescent="0.25">
      <c r="A1823" s="3"/>
    </row>
    <row r="1824" spans="1:1" s="2" customFormat="1" x14ac:dyDescent="0.25">
      <c r="A1824" s="3"/>
    </row>
    <row r="1825" spans="1:1" s="2" customFormat="1" x14ac:dyDescent="0.25">
      <c r="A1825" s="3"/>
    </row>
    <row r="1826" spans="1:1" s="2" customFormat="1" x14ac:dyDescent="0.25">
      <c r="A1826" s="3"/>
    </row>
    <row r="1827" spans="1:1" s="2" customFormat="1" x14ac:dyDescent="0.25">
      <c r="A1827" s="3"/>
    </row>
    <row r="1828" spans="1:1" s="2" customFormat="1" x14ac:dyDescent="0.25">
      <c r="A1828" s="3"/>
    </row>
    <row r="1829" spans="1:1" s="2" customFormat="1" x14ac:dyDescent="0.25">
      <c r="A1829" s="3"/>
    </row>
    <row r="1830" spans="1:1" s="2" customFormat="1" x14ac:dyDescent="0.25">
      <c r="A1830" s="3"/>
    </row>
    <row r="1831" spans="1:1" s="2" customFormat="1" x14ac:dyDescent="0.25">
      <c r="A1831" s="3"/>
    </row>
    <row r="1832" spans="1:1" s="2" customFormat="1" x14ac:dyDescent="0.25">
      <c r="A1832" s="3"/>
    </row>
    <row r="1833" spans="1:1" s="2" customFormat="1" x14ac:dyDescent="0.25">
      <c r="A1833" s="3"/>
    </row>
    <row r="1834" spans="1:1" s="2" customFormat="1" x14ac:dyDescent="0.25">
      <c r="A1834" s="3"/>
    </row>
    <row r="1835" spans="1:1" s="2" customFormat="1" x14ac:dyDescent="0.25">
      <c r="A1835" s="3"/>
    </row>
    <row r="1836" spans="1:1" s="2" customFormat="1" x14ac:dyDescent="0.25">
      <c r="A1836" s="3"/>
    </row>
    <row r="1837" spans="1:1" s="2" customFormat="1" x14ac:dyDescent="0.25">
      <c r="A1837" s="3"/>
    </row>
    <row r="1838" spans="1:1" s="2" customFormat="1" x14ac:dyDescent="0.25">
      <c r="A1838" s="3"/>
    </row>
    <row r="1839" spans="1:1" s="2" customFormat="1" x14ac:dyDescent="0.25">
      <c r="A1839" s="3"/>
    </row>
    <row r="1840" spans="1:1" s="2" customFormat="1" x14ac:dyDescent="0.25">
      <c r="A1840" s="3"/>
    </row>
    <row r="1841" spans="1:1" s="2" customFormat="1" x14ac:dyDescent="0.25">
      <c r="A1841" s="3"/>
    </row>
    <row r="1842" spans="1:1" s="2" customFormat="1" x14ac:dyDescent="0.25">
      <c r="A1842" s="3"/>
    </row>
    <row r="1843" spans="1:1" s="2" customFormat="1" x14ac:dyDescent="0.25">
      <c r="A1843" s="3"/>
    </row>
    <row r="1844" spans="1:1" s="2" customFormat="1" x14ac:dyDescent="0.25">
      <c r="A1844" s="3"/>
    </row>
    <row r="1845" spans="1:1" s="2" customFormat="1" x14ac:dyDescent="0.25">
      <c r="A1845" s="3"/>
    </row>
    <row r="1846" spans="1:1" s="2" customFormat="1" x14ac:dyDescent="0.25">
      <c r="A1846" s="3"/>
    </row>
    <row r="1847" spans="1:1" s="2" customFormat="1" x14ac:dyDescent="0.25">
      <c r="A1847" s="3"/>
    </row>
    <row r="1848" spans="1:1" s="2" customFormat="1" x14ac:dyDescent="0.25">
      <c r="A1848" s="3"/>
    </row>
    <row r="1849" spans="1:1" s="2" customFormat="1" x14ac:dyDescent="0.25">
      <c r="A1849" s="3"/>
    </row>
    <row r="1850" spans="1:1" s="2" customFormat="1" x14ac:dyDescent="0.25">
      <c r="A1850" s="3"/>
    </row>
    <row r="1851" spans="1:1" s="2" customFormat="1" x14ac:dyDescent="0.25">
      <c r="A1851" s="3"/>
    </row>
    <row r="1852" spans="1:1" s="2" customFormat="1" x14ac:dyDescent="0.25">
      <c r="A1852" s="3"/>
    </row>
    <row r="1853" spans="1:1" s="2" customFormat="1" x14ac:dyDescent="0.25">
      <c r="A1853" s="3"/>
    </row>
    <row r="1854" spans="1:1" s="2" customFormat="1" x14ac:dyDescent="0.25">
      <c r="A1854" s="3"/>
    </row>
    <row r="1855" spans="1:1" s="2" customFormat="1" x14ac:dyDescent="0.25">
      <c r="A1855" s="3"/>
    </row>
    <row r="1856" spans="1:1" s="2" customFormat="1" x14ac:dyDescent="0.25">
      <c r="A1856" s="3"/>
    </row>
    <row r="1857" spans="1:1" s="2" customFormat="1" x14ac:dyDescent="0.25">
      <c r="A1857" s="3"/>
    </row>
    <row r="1858" spans="1:1" s="2" customFormat="1" x14ac:dyDescent="0.25">
      <c r="A1858" s="3"/>
    </row>
    <row r="1859" spans="1:1" s="2" customFormat="1" x14ac:dyDescent="0.25">
      <c r="A1859" s="3"/>
    </row>
    <row r="1860" spans="1:1" s="2" customFormat="1" x14ac:dyDescent="0.25">
      <c r="A1860" s="3"/>
    </row>
    <row r="1861" spans="1:1" s="2" customFormat="1" x14ac:dyDescent="0.25">
      <c r="A1861" s="3"/>
    </row>
    <row r="1862" spans="1:1" s="2" customFormat="1" x14ac:dyDescent="0.25">
      <c r="A1862" s="3"/>
    </row>
    <row r="1863" spans="1:1" s="2" customFormat="1" x14ac:dyDescent="0.25">
      <c r="A1863" s="3"/>
    </row>
    <row r="1864" spans="1:1" s="2" customFormat="1" x14ac:dyDescent="0.25">
      <c r="A1864" s="3"/>
    </row>
    <row r="1865" spans="1:1" s="2" customFormat="1" x14ac:dyDescent="0.25">
      <c r="A1865" s="3"/>
    </row>
    <row r="1866" spans="1:1" s="2" customFormat="1" x14ac:dyDescent="0.25">
      <c r="A1866" s="3"/>
    </row>
    <row r="1867" spans="1:1" s="2" customFormat="1" x14ac:dyDescent="0.25">
      <c r="A1867" s="3"/>
    </row>
    <row r="1868" spans="1:1" s="2" customFormat="1" x14ac:dyDescent="0.25">
      <c r="A1868" s="3"/>
    </row>
    <row r="1869" spans="1:1" s="2" customFormat="1" x14ac:dyDescent="0.25">
      <c r="A1869" s="3"/>
    </row>
    <row r="1870" spans="1:1" s="2" customFormat="1" x14ac:dyDescent="0.25">
      <c r="A1870" s="3"/>
    </row>
    <row r="1871" spans="1:1" s="2" customFormat="1" x14ac:dyDescent="0.25">
      <c r="A1871" s="3"/>
    </row>
    <row r="1872" spans="1:1" s="2" customFormat="1" x14ac:dyDescent="0.25">
      <c r="A1872" s="3"/>
    </row>
    <row r="1873" spans="1:1" s="2" customFormat="1" x14ac:dyDescent="0.25">
      <c r="A1873" s="3"/>
    </row>
    <row r="1874" spans="1:1" s="2" customFormat="1" x14ac:dyDescent="0.25">
      <c r="A1874" s="3"/>
    </row>
    <row r="1875" spans="1:1" s="2" customFormat="1" x14ac:dyDescent="0.25">
      <c r="A1875" s="3"/>
    </row>
    <row r="1876" spans="1:1" s="2" customFormat="1" x14ac:dyDescent="0.25">
      <c r="A1876" s="3"/>
    </row>
    <row r="1877" spans="1:1" s="2" customFormat="1" x14ac:dyDescent="0.25">
      <c r="A1877" s="3"/>
    </row>
    <row r="1878" spans="1:1" s="2" customFormat="1" x14ac:dyDescent="0.25">
      <c r="A1878" s="3"/>
    </row>
    <row r="1879" spans="1:1" s="2" customFormat="1" x14ac:dyDescent="0.25">
      <c r="A1879" s="3"/>
    </row>
    <row r="1880" spans="1:1" s="2" customFormat="1" x14ac:dyDescent="0.25">
      <c r="A1880" s="3"/>
    </row>
    <row r="1881" spans="1:1" s="2" customFormat="1" x14ac:dyDescent="0.25">
      <c r="A1881" s="3"/>
    </row>
    <row r="1882" spans="1:1" s="2" customFormat="1" x14ac:dyDescent="0.25">
      <c r="A1882" s="3"/>
    </row>
    <row r="1883" spans="1:1" s="2" customFormat="1" x14ac:dyDescent="0.25">
      <c r="A1883" s="3"/>
    </row>
    <row r="1884" spans="1:1" s="2" customFormat="1" x14ac:dyDescent="0.25">
      <c r="A1884" s="3"/>
    </row>
    <row r="1885" spans="1:1" s="2" customFormat="1" x14ac:dyDescent="0.25">
      <c r="A1885" s="3"/>
    </row>
    <row r="1886" spans="1:1" s="2" customFormat="1" x14ac:dyDescent="0.25">
      <c r="A1886" s="3"/>
    </row>
    <row r="1887" spans="1:1" s="2" customFormat="1" x14ac:dyDescent="0.25">
      <c r="A1887" s="3"/>
    </row>
    <row r="1888" spans="1:1" s="2" customFormat="1" x14ac:dyDescent="0.25">
      <c r="A1888" s="3"/>
    </row>
    <row r="1889" spans="1:1" s="2" customFormat="1" x14ac:dyDescent="0.25">
      <c r="A1889" s="3"/>
    </row>
    <row r="1890" spans="1:1" s="2" customFormat="1" x14ac:dyDescent="0.25">
      <c r="A1890" s="3"/>
    </row>
    <row r="1891" spans="1:1" s="2" customFormat="1" x14ac:dyDescent="0.25">
      <c r="A1891" s="3"/>
    </row>
    <row r="1892" spans="1:1" s="2" customFormat="1" x14ac:dyDescent="0.25">
      <c r="A1892" s="3"/>
    </row>
    <row r="1893" spans="1:1" s="2" customFormat="1" x14ac:dyDescent="0.25">
      <c r="A1893" s="3"/>
    </row>
    <row r="1894" spans="1:1" s="2" customFormat="1" x14ac:dyDescent="0.25">
      <c r="A1894" s="3"/>
    </row>
    <row r="1895" spans="1:1" s="2" customFormat="1" x14ac:dyDescent="0.25">
      <c r="A1895" s="3"/>
    </row>
    <row r="1896" spans="1:1" s="2" customFormat="1" x14ac:dyDescent="0.25">
      <c r="A1896" s="3"/>
    </row>
    <row r="1897" spans="1:1" s="2" customFormat="1" x14ac:dyDescent="0.25">
      <c r="A1897" s="3"/>
    </row>
    <row r="1898" spans="1:1" s="2" customFormat="1" x14ac:dyDescent="0.25">
      <c r="A1898" s="3"/>
    </row>
    <row r="1899" spans="1:1" s="2" customFormat="1" x14ac:dyDescent="0.25">
      <c r="A1899" s="3"/>
    </row>
    <row r="1900" spans="1:1" s="2" customFormat="1" x14ac:dyDescent="0.25">
      <c r="A1900" s="3"/>
    </row>
    <row r="1901" spans="1:1" s="2" customFormat="1" x14ac:dyDescent="0.25">
      <c r="A1901" s="3"/>
    </row>
    <row r="1902" spans="1:1" s="2" customFormat="1" x14ac:dyDescent="0.25">
      <c r="A1902" s="3"/>
    </row>
    <row r="1903" spans="1:1" s="2" customFormat="1" x14ac:dyDescent="0.25">
      <c r="A1903" s="3"/>
    </row>
    <row r="1904" spans="1:1" s="2" customFormat="1" x14ac:dyDescent="0.25">
      <c r="A1904" s="3"/>
    </row>
    <row r="1905" spans="1:1" s="2" customFormat="1" x14ac:dyDescent="0.25">
      <c r="A1905" s="3"/>
    </row>
    <row r="1906" spans="1:1" s="2" customFormat="1" x14ac:dyDescent="0.25">
      <c r="A1906" s="3"/>
    </row>
    <row r="1907" spans="1:1" s="2" customFormat="1" x14ac:dyDescent="0.25">
      <c r="A1907" s="3"/>
    </row>
    <row r="1908" spans="1:1" s="2" customFormat="1" x14ac:dyDescent="0.25">
      <c r="A1908" s="3"/>
    </row>
    <row r="1909" spans="1:1" s="2" customFormat="1" x14ac:dyDescent="0.25">
      <c r="A1909" s="3"/>
    </row>
    <row r="1910" spans="1:1" s="2" customFormat="1" x14ac:dyDescent="0.25">
      <c r="A1910" s="3"/>
    </row>
    <row r="1911" spans="1:1" s="2" customFormat="1" x14ac:dyDescent="0.25">
      <c r="A1911" s="3"/>
    </row>
    <row r="1912" spans="1:1" s="2" customFormat="1" x14ac:dyDescent="0.25">
      <c r="A1912" s="3"/>
    </row>
    <row r="1913" spans="1:1" s="2" customFormat="1" x14ac:dyDescent="0.25">
      <c r="A1913" s="3"/>
    </row>
    <row r="1914" spans="1:1" s="2" customFormat="1" x14ac:dyDescent="0.25">
      <c r="A1914" s="3"/>
    </row>
    <row r="1915" spans="1:1" s="2" customFormat="1" x14ac:dyDescent="0.25">
      <c r="A1915" s="3"/>
    </row>
    <row r="1916" spans="1:1" s="2" customFormat="1" x14ac:dyDescent="0.25">
      <c r="A1916" s="3"/>
    </row>
    <row r="1917" spans="1:1" s="2" customFormat="1" x14ac:dyDescent="0.25">
      <c r="A1917" s="3"/>
    </row>
    <row r="1918" spans="1:1" s="2" customFormat="1" x14ac:dyDescent="0.25">
      <c r="A1918" s="3"/>
    </row>
    <row r="1919" spans="1:1" s="2" customFormat="1" x14ac:dyDescent="0.25">
      <c r="A1919" s="3"/>
    </row>
    <row r="1920" spans="1:1" s="2" customFormat="1" x14ac:dyDescent="0.25">
      <c r="A1920" s="3"/>
    </row>
    <row r="1921" spans="1:1" s="2" customFormat="1" x14ac:dyDescent="0.25">
      <c r="A1921" s="3"/>
    </row>
    <row r="1922" spans="1:1" s="2" customFormat="1" x14ac:dyDescent="0.25">
      <c r="A1922" s="3"/>
    </row>
    <row r="1923" spans="1:1" s="2" customFormat="1" x14ac:dyDescent="0.25">
      <c r="A1923" s="3"/>
    </row>
    <row r="1924" spans="1:1" s="2" customFormat="1" x14ac:dyDescent="0.25">
      <c r="A1924" s="3"/>
    </row>
    <row r="1925" spans="1:1" s="2" customFormat="1" x14ac:dyDescent="0.25">
      <c r="A1925" s="3"/>
    </row>
    <row r="1926" spans="1:1" s="2" customFormat="1" x14ac:dyDescent="0.25">
      <c r="A1926" s="3"/>
    </row>
    <row r="1927" spans="1:1" s="2" customFormat="1" x14ac:dyDescent="0.25">
      <c r="A1927" s="3"/>
    </row>
    <row r="1928" spans="1:1" s="2" customFormat="1" x14ac:dyDescent="0.25">
      <c r="A1928" s="3"/>
    </row>
    <row r="1929" spans="1:1" s="2" customFormat="1" x14ac:dyDescent="0.25">
      <c r="A1929" s="3"/>
    </row>
    <row r="1930" spans="1:1" s="2" customFormat="1" x14ac:dyDescent="0.25">
      <c r="A1930" s="3"/>
    </row>
    <row r="1931" spans="1:1" s="2" customFormat="1" x14ac:dyDescent="0.25">
      <c r="A1931" s="3"/>
    </row>
    <row r="1932" spans="1:1" s="2" customFormat="1" x14ac:dyDescent="0.25">
      <c r="A1932" s="3"/>
    </row>
    <row r="1933" spans="1:1" s="2" customFormat="1" x14ac:dyDescent="0.25">
      <c r="A1933" s="3"/>
    </row>
    <row r="1934" spans="1:1" s="2" customFormat="1" x14ac:dyDescent="0.25">
      <c r="A1934" s="3"/>
    </row>
    <row r="1935" spans="1:1" s="2" customFormat="1" x14ac:dyDescent="0.25">
      <c r="A1935" s="3"/>
    </row>
    <row r="1936" spans="1:1" s="2" customFormat="1" x14ac:dyDescent="0.25">
      <c r="A1936" s="3"/>
    </row>
    <row r="1937" spans="1:1" s="2" customFormat="1" x14ac:dyDescent="0.25">
      <c r="A1937" s="3"/>
    </row>
    <row r="1938" spans="1:1" s="2" customFormat="1" x14ac:dyDescent="0.25">
      <c r="A1938" s="3"/>
    </row>
    <row r="1939" spans="1:1" s="2" customFormat="1" x14ac:dyDescent="0.25">
      <c r="A1939" s="3"/>
    </row>
    <row r="1940" spans="1:1" s="2" customFormat="1" x14ac:dyDescent="0.25">
      <c r="A1940" s="3"/>
    </row>
    <row r="1941" spans="1:1" s="2" customFormat="1" x14ac:dyDescent="0.25">
      <c r="A1941" s="3"/>
    </row>
    <row r="1942" spans="1:1" s="2" customFormat="1" x14ac:dyDescent="0.25">
      <c r="A1942" s="3"/>
    </row>
    <row r="1943" spans="1:1" s="2" customFormat="1" x14ac:dyDescent="0.25">
      <c r="A1943" s="3"/>
    </row>
    <row r="1944" spans="1:1" s="2" customFormat="1" x14ac:dyDescent="0.25">
      <c r="A1944" s="3"/>
    </row>
    <row r="1945" spans="1:1" s="2" customFormat="1" x14ac:dyDescent="0.25">
      <c r="A1945" s="3"/>
    </row>
    <row r="1946" spans="1:1" s="2" customFormat="1" x14ac:dyDescent="0.25">
      <c r="A1946" s="3"/>
    </row>
    <row r="1947" spans="1:1" s="2" customFormat="1" x14ac:dyDescent="0.25">
      <c r="A1947" s="3"/>
    </row>
    <row r="1948" spans="1:1" s="2" customFormat="1" x14ac:dyDescent="0.25">
      <c r="A1948" s="3"/>
    </row>
    <row r="1949" spans="1:1" s="2" customFormat="1" x14ac:dyDescent="0.25">
      <c r="A1949" s="3"/>
    </row>
    <row r="1950" spans="1:1" s="2" customFormat="1" x14ac:dyDescent="0.25">
      <c r="A1950" s="3"/>
    </row>
    <row r="1951" spans="1:1" s="2" customFormat="1" x14ac:dyDescent="0.25">
      <c r="A1951" s="3"/>
    </row>
    <row r="1952" spans="1:1" s="2" customFormat="1" x14ac:dyDescent="0.25">
      <c r="A1952" s="3"/>
    </row>
    <row r="1953" spans="1:1" s="2" customFormat="1" x14ac:dyDescent="0.25">
      <c r="A1953" s="3"/>
    </row>
    <row r="1954" spans="1:1" s="2" customFormat="1" x14ac:dyDescent="0.25">
      <c r="A1954" s="3"/>
    </row>
    <row r="1955" spans="1:1" s="2" customFormat="1" x14ac:dyDescent="0.25">
      <c r="A1955" s="3"/>
    </row>
    <row r="1956" spans="1:1" s="2" customFormat="1" x14ac:dyDescent="0.25">
      <c r="A1956" s="3"/>
    </row>
    <row r="1957" spans="1:1" s="2" customFormat="1" x14ac:dyDescent="0.25">
      <c r="A1957" s="3"/>
    </row>
    <row r="1958" spans="1:1" s="2" customFormat="1" x14ac:dyDescent="0.25">
      <c r="A1958" s="3"/>
    </row>
    <row r="1959" spans="1:1" s="2" customFormat="1" x14ac:dyDescent="0.25">
      <c r="A1959" s="3"/>
    </row>
    <row r="1960" spans="1:1" s="2" customFormat="1" x14ac:dyDescent="0.25">
      <c r="A1960" s="3"/>
    </row>
    <row r="1961" spans="1:1" s="2" customFormat="1" x14ac:dyDescent="0.25">
      <c r="A1961" s="3"/>
    </row>
    <row r="1962" spans="1:1" s="2" customFormat="1" x14ac:dyDescent="0.25">
      <c r="A1962" s="3"/>
    </row>
    <row r="1963" spans="1:1" s="2" customFormat="1" x14ac:dyDescent="0.25">
      <c r="A1963" s="3"/>
    </row>
    <row r="1964" spans="1:1" s="2" customFormat="1" x14ac:dyDescent="0.25">
      <c r="A1964" s="3"/>
    </row>
    <row r="1965" spans="1:1" s="2" customFormat="1" x14ac:dyDescent="0.25">
      <c r="A1965" s="3"/>
    </row>
    <row r="1966" spans="1:1" s="2" customFormat="1" x14ac:dyDescent="0.25">
      <c r="A1966" s="3"/>
    </row>
    <row r="1967" spans="1:1" s="2" customFormat="1" x14ac:dyDescent="0.25">
      <c r="A1967" s="3"/>
    </row>
    <row r="1968" spans="1:1" s="2" customFormat="1" x14ac:dyDescent="0.25">
      <c r="A1968" s="3"/>
    </row>
    <row r="1969" spans="1:1" s="2" customFormat="1" x14ac:dyDescent="0.25">
      <c r="A1969" s="3"/>
    </row>
    <row r="1970" spans="1:1" s="2" customFormat="1" x14ac:dyDescent="0.25">
      <c r="A1970" s="3"/>
    </row>
    <row r="1971" spans="1:1" s="2" customFormat="1" x14ac:dyDescent="0.25">
      <c r="A1971" s="3"/>
    </row>
    <row r="1972" spans="1:1" s="2" customFormat="1" x14ac:dyDescent="0.25">
      <c r="A1972" s="3"/>
    </row>
    <row r="1973" spans="1:1" s="2" customFormat="1" x14ac:dyDescent="0.25">
      <c r="A1973" s="3"/>
    </row>
    <row r="1974" spans="1:1" s="2" customFormat="1" x14ac:dyDescent="0.25">
      <c r="A1974" s="3"/>
    </row>
    <row r="1975" spans="1:1" s="2" customFormat="1" x14ac:dyDescent="0.25">
      <c r="A1975" s="3"/>
    </row>
    <row r="1976" spans="1:1" s="2" customFormat="1" x14ac:dyDescent="0.25">
      <c r="A1976" s="3"/>
    </row>
    <row r="1977" spans="1:1" s="2" customFormat="1" x14ac:dyDescent="0.25">
      <c r="A1977" s="3"/>
    </row>
    <row r="1978" spans="1:1" s="2" customFormat="1" x14ac:dyDescent="0.25">
      <c r="A1978" s="3"/>
    </row>
    <row r="1979" spans="1:1" s="2" customFormat="1" x14ac:dyDescent="0.25">
      <c r="A1979" s="3"/>
    </row>
    <row r="1980" spans="1:1" s="2" customFormat="1" x14ac:dyDescent="0.25">
      <c r="A1980" s="3"/>
    </row>
    <row r="1981" spans="1:1" s="2" customFormat="1" x14ac:dyDescent="0.25">
      <c r="A1981" s="3"/>
    </row>
    <row r="1982" spans="1:1" s="2" customFormat="1" x14ac:dyDescent="0.25">
      <c r="A1982" s="3"/>
    </row>
    <row r="1983" spans="1:1" s="2" customFormat="1" x14ac:dyDescent="0.25">
      <c r="A1983" s="3"/>
    </row>
    <row r="1984" spans="1:1" s="2" customFormat="1" x14ac:dyDescent="0.25">
      <c r="A1984" s="3"/>
    </row>
    <row r="1985" spans="1:1" s="2" customFormat="1" x14ac:dyDescent="0.25">
      <c r="A1985" s="3"/>
    </row>
    <row r="1986" spans="1:1" s="2" customFormat="1" x14ac:dyDescent="0.25">
      <c r="A1986" s="3"/>
    </row>
    <row r="1987" spans="1:1" s="2" customFormat="1" x14ac:dyDescent="0.25">
      <c r="A1987" s="3"/>
    </row>
    <row r="1988" spans="1:1" s="2" customFormat="1" x14ac:dyDescent="0.25">
      <c r="A1988" s="3"/>
    </row>
    <row r="1989" spans="1:1" s="2" customFormat="1" x14ac:dyDescent="0.25">
      <c r="A1989" s="3"/>
    </row>
    <row r="1990" spans="1:1" s="2" customFormat="1" x14ac:dyDescent="0.25">
      <c r="A1990" s="3"/>
    </row>
    <row r="1991" spans="1:1" s="2" customFormat="1" x14ac:dyDescent="0.25">
      <c r="A1991" s="3"/>
    </row>
    <row r="1992" spans="1:1" s="2" customFormat="1" x14ac:dyDescent="0.25">
      <c r="A1992" s="3"/>
    </row>
    <row r="1993" spans="1:1" s="2" customFormat="1" x14ac:dyDescent="0.25">
      <c r="A1993" s="3"/>
    </row>
    <row r="1994" spans="1:1" s="2" customFormat="1" x14ac:dyDescent="0.25">
      <c r="A1994" s="3"/>
    </row>
    <row r="1995" spans="1:1" s="2" customFormat="1" x14ac:dyDescent="0.25">
      <c r="A1995" s="3"/>
    </row>
    <row r="1996" spans="1:1" s="2" customFormat="1" x14ac:dyDescent="0.25">
      <c r="A1996" s="3"/>
    </row>
    <row r="1997" spans="1:1" s="2" customFormat="1" x14ac:dyDescent="0.25">
      <c r="A1997" s="3"/>
    </row>
    <row r="1998" spans="1:1" s="2" customFormat="1" x14ac:dyDescent="0.25">
      <c r="A1998" s="3"/>
    </row>
    <row r="1999" spans="1:1" s="2" customFormat="1" x14ac:dyDescent="0.25">
      <c r="A1999" s="3"/>
    </row>
    <row r="2000" spans="1:1" s="2" customFormat="1" x14ac:dyDescent="0.25">
      <c r="A2000" s="3"/>
    </row>
    <row r="2001" spans="1:1" s="2" customFormat="1" x14ac:dyDescent="0.25">
      <c r="A2001" s="3"/>
    </row>
    <row r="2002" spans="1:1" s="2" customFormat="1" x14ac:dyDescent="0.25">
      <c r="A2002" s="3"/>
    </row>
    <row r="2003" spans="1:1" s="2" customFormat="1" x14ac:dyDescent="0.25">
      <c r="A2003" s="3"/>
    </row>
    <row r="2004" spans="1:1" s="2" customFormat="1" x14ac:dyDescent="0.25">
      <c r="A2004" s="3"/>
    </row>
    <row r="2005" spans="1:1" s="2" customFormat="1" x14ac:dyDescent="0.25">
      <c r="A2005" s="3"/>
    </row>
    <row r="2006" spans="1:1" s="2" customFormat="1" x14ac:dyDescent="0.25">
      <c r="A2006" s="3"/>
    </row>
    <row r="2007" spans="1:1" s="2" customFormat="1" x14ac:dyDescent="0.25">
      <c r="A2007" s="3"/>
    </row>
    <row r="2008" spans="1:1" s="2" customFormat="1" x14ac:dyDescent="0.25">
      <c r="A2008" s="3"/>
    </row>
    <row r="2009" spans="1:1" s="2" customFormat="1" x14ac:dyDescent="0.25">
      <c r="A2009" s="3"/>
    </row>
    <row r="2010" spans="1:1" s="2" customFormat="1" x14ac:dyDescent="0.25">
      <c r="A2010" s="3"/>
    </row>
    <row r="2011" spans="1:1" s="2" customFormat="1" x14ac:dyDescent="0.25">
      <c r="A2011" s="3"/>
    </row>
    <row r="2012" spans="1:1" s="2" customFormat="1" x14ac:dyDescent="0.25">
      <c r="A2012" s="3"/>
    </row>
    <row r="2013" spans="1:1" s="2" customFormat="1" x14ac:dyDescent="0.25">
      <c r="A2013" s="3"/>
    </row>
    <row r="2014" spans="1:1" s="2" customFormat="1" x14ac:dyDescent="0.25">
      <c r="A2014" s="3"/>
    </row>
    <row r="2015" spans="1:1" s="2" customFormat="1" x14ac:dyDescent="0.25">
      <c r="A2015" s="3"/>
    </row>
    <row r="2016" spans="1:1" s="2" customFormat="1" x14ac:dyDescent="0.25">
      <c r="A2016" s="3"/>
    </row>
    <row r="2017" spans="1:1" s="2" customFormat="1" x14ac:dyDescent="0.25">
      <c r="A2017" s="3"/>
    </row>
    <row r="2018" spans="1:1" s="2" customFormat="1" x14ac:dyDescent="0.25">
      <c r="A2018" s="3"/>
    </row>
    <row r="2019" spans="1:1" s="2" customFormat="1" x14ac:dyDescent="0.25">
      <c r="A2019" s="3"/>
    </row>
    <row r="2020" spans="1:1" s="2" customFormat="1" x14ac:dyDescent="0.25">
      <c r="A2020" s="3"/>
    </row>
    <row r="2021" spans="1:1" s="2" customFormat="1" x14ac:dyDescent="0.25">
      <c r="A2021" s="3"/>
    </row>
    <row r="2022" spans="1:1" s="2" customFormat="1" x14ac:dyDescent="0.25">
      <c r="A2022" s="3"/>
    </row>
    <row r="2023" spans="1:1" s="2" customFormat="1" x14ac:dyDescent="0.25">
      <c r="A2023" s="3"/>
    </row>
    <row r="2024" spans="1:1" s="2" customFormat="1" x14ac:dyDescent="0.25">
      <c r="A2024" s="3"/>
    </row>
    <row r="2025" spans="1:1" s="2" customFormat="1" x14ac:dyDescent="0.25">
      <c r="A2025" s="3"/>
    </row>
    <row r="2026" spans="1:1" s="2" customFormat="1" x14ac:dyDescent="0.25">
      <c r="A2026" s="3"/>
    </row>
    <row r="2027" spans="1:1" s="2" customFormat="1" x14ac:dyDescent="0.25">
      <c r="A2027" s="3"/>
    </row>
    <row r="2028" spans="1:1" s="2" customFormat="1" x14ac:dyDescent="0.25">
      <c r="A2028" s="3"/>
    </row>
    <row r="2029" spans="1:1" s="2" customFormat="1" x14ac:dyDescent="0.25">
      <c r="A2029" s="3"/>
    </row>
    <row r="2030" spans="1:1" s="2" customFormat="1" x14ac:dyDescent="0.25">
      <c r="A2030" s="3"/>
    </row>
    <row r="2031" spans="1:1" s="2" customFormat="1" x14ac:dyDescent="0.25">
      <c r="A2031" s="3"/>
    </row>
    <row r="2032" spans="1:1" s="2" customFormat="1" x14ac:dyDescent="0.25">
      <c r="A2032" s="3"/>
    </row>
    <row r="2033" spans="1:23" s="2" customFormat="1" x14ac:dyDescent="0.25">
      <c r="A2033" s="3"/>
    </row>
    <row r="2034" spans="1:23" s="2" customFormat="1" x14ac:dyDescent="0.25">
      <c r="A2034" s="3"/>
    </row>
    <row r="2035" spans="1:23" s="2" customFormat="1" x14ac:dyDescent="0.25">
      <c r="A2035" s="3"/>
    </row>
    <row r="2036" spans="1:23" s="2" customFormat="1" x14ac:dyDescent="0.25">
      <c r="A2036" s="3"/>
    </row>
    <row r="2037" spans="1:23" x14ac:dyDescent="0.25">
      <c r="V2037" s="4"/>
      <c r="W2037" s="4"/>
    </row>
  </sheetData>
  <autoFilter ref="A48:P951"/>
  <mergeCells count="44">
    <mergeCell ref="N327:N335"/>
    <mergeCell ref="O327:O335"/>
    <mergeCell ref="A327:A335"/>
    <mergeCell ref="B327:B335"/>
    <mergeCell ref="C327:C335"/>
    <mergeCell ref="D327:D335"/>
    <mergeCell ref="I327:I335"/>
    <mergeCell ref="J327:J335"/>
    <mergeCell ref="K327:K335"/>
    <mergeCell ref="Y327:Y335"/>
    <mergeCell ref="X48:X49"/>
    <mergeCell ref="Y48:Y49"/>
    <mergeCell ref="W48:W49"/>
    <mergeCell ref="M327:M335"/>
    <mergeCell ref="R48:R49"/>
    <mergeCell ref="S48:S49"/>
    <mergeCell ref="T48:T49"/>
    <mergeCell ref="U48:U49"/>
    <mergeCell ref="V48:V49"/>
    <mergeCell ref="S327:S335"/>
    <mergeCell ref="T327:T335"/>
    <mergeCell ref="U327:U335"/>
    <mergeCell ref="J48:J49"/>
    <mergeCell ref="K48:K49"/>
    <mergeCell ref="L48:L49"/>
    <mergeCell ref="M48:M49"/>
    <mergeCell ref="O48:O49"/>
    <mergeCell ref="P48:P49"/>
    <mergeCell ref="Q48:Q49"/>
    <mergeCell ref="F32:X32"/>
    <mergeCell ref="A48:A49"/>
    <mergeCell ref="B48:B49"/>
    <mergeCell ref="C48:C49"/>
    <mergeCell ref="D48:D49"/>
    <mergeCell ref="F48:F49"/>
    <mergeCell ref="G48:G49"/>
    <mergeCell ref="H48:H49"/>
    <mergeCell ref="I48:I49"/>
    <mergeCell ref="K31:U31"/>
    <mergeCell ref="A10:U10"/>
    <mergeCell ref="A16:U16"/>
    <mergeCell ref="A17:U17"/>
    <mergeCell ref="A18:U18"/>
    <mergeCell ref="A20:U20"/>
  </mergeCells>
  <printOptions horizontalCentered="1"/>
  <pageMargins left="0.31496062992125984" right="0.43307086614173229" top="0.74803149606299213" bottom="0.74803149606299213" header="0.31496062992125984" footer="0.31496062992125984"/>
  <pageSetup paperSize="9" scale="90" orientation="portrait" r:id="rId1"/>
  <headerFooter differentFirst="1">
    <oddFooter>&amp;R&amp;P</odd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 ZA 2020. GODINU</vt:lpstr>
      <vt:lpstr>'BUDŽET ZA 2020. GODINU'!Print_Titles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Marinko Tadić</dc:creator>
  <cp:lastModifiedBy>Marinko Tadić</cp:lastModifiedBy>
  <dcterms:created xsi:type="dcterms:W3CDTF">2020-01-08T10:53:08Z</dcterms:created>
  <dcterms:modified xsi:type="dcterms:W3CDTF">2020-01-08T10:56:58Z</dcterms:modified>
</cp:coreProperties>
</file>